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b30061aa4db71fcb/Documents/Willingale Village Hall ^0 Website/Website info/"/>
    </mc:Choice>
  </mc:AlternateContent>
  <xr:revisionPtr revIDLastSave="0" documentId="8_{3593F8B8-7F21-4235-91AA-7E5CC28944CF}" xr6:coauthVersionLast="47" xr6:coauthVersionMax="47" xr10:uidLastSave="{00000000-0000-0000-0000-000000000000}"/>
  <bookViews>
    <workbookView xWindow="-108" yWindow="-108" windowWidth="23256" windowHeight="12576" xr2:uid="{4733D0F8-4084-474E-AF9A-FFC627AE1F92}"/>
  </bookViews>
  <sheets>
    <sheet name="Transactions" sheetId="1" r:id="rId1"/>
    <sheet name="Year en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8" i="2" l="1"/>
  <c r="F51" i="2"/>
  <c r="F21" i="2"/>
  <c r="E51" i="2"/>
  <c r="F53" i="2" l="1"/>
  <c r="F57" i="2" s="1"/>
  <c r="K318" i="1" l="1"/>
  <c r="Z246" i="1" l="1"/>
  <c r="Z280" i="1" s="1"/>
  <c r="Z306" i="1" s="1"/>
  <c r="Z324" i="1" s="1"/>
  <c r="Z336" i="1" s="1"/>
  <c r="Z367" i="1" s="1"/>
  <c r="Z65" i="1"/>
  <c r="AO11" i="1" l="1"/>
  <c r="T124" i="1"/>
  <c r="T152" i="1" s="1"/>
  <c r="T186" i="1" s="1"/>
  <c r="T210" i="1" s="1"/>
  <c r="T230" i="1" l="1"/>
  <c r="T246" i="1" s="1"/>
  <c r="T280" i="1" s="1"/>
  <c r="T306" i="1" s="1"/>
  <c r="T324" i="1" s="1"/>
  <c r="T336" i="1" s="1"/>
  <c r="T367" i="1" s="1"/>
  <c r="H218" i="1"/>
  <c r="H190" i="1"/>
  <c r="H268" i="1" l="1"/>
  <c r="AN11" i="1" l="1"/>
  <c r="AB65" i="1"/>
  <c r="AB82" i="1" s="1"/>
  <c r="AB93" i="1" s="1"/>
  <c r="AB124" i="1" s="1"/>
  <c r="AB152" i="1" s="1"/>
  <c r="AB186" i="1" s="1"/>
  <c r="AB210" i="1" s="1"/>
  <c r="AB230" i="1" l="1"/>
  <c r="AB246" i="1" s="1"/>
  <c r="AB280" i="1" s="1"/>
  <c r="AB306" i="1" s="1"/>
  <c r="AB324" i="1" s="1"/>
  <c r="AB336" i="1" s="1"/>
  <c r="AB367" i="1" s="1"/>
  <c r="F82" i="1"/>
  <c r="F93" i="1" l="1"/>
  <c r="J41" i="1"/>
  <c r="J65" i="1" s="1"/>
  <c r="J82" i="1" s="1"/>
  <c r="J93" i="1" s="1"/>
  <c r="J124" i="1" s="1"/>
  <c r="J152" i="1" s="1"/>
  <c r="J186" i="1" s="1"/>
  <c r="J210" i="1" s="1"/>
  <c r="K41" i="1"/>
  <c r="K65" i="1" s="1"/>
  <c r="K82" i="1" s="1"/>
  <c r="K93" i="1" s="1"/>
  <c r="K124" i="1" s="1"/>
  <c r="K152" i="1" s="1"/>
  <c r="K186" i="1" s="1"/>
  <c r="K210" i="1" s="1"/>
  <c r="L41" i="1"/>
  <c r="L65" i="1" s="1"/>
  <c r="L82" i="1" s="1"/>
  <c r="L93" i="1" s="1"/>
  <c r="L124" i="1" s="1"/>
  <c r="L152" i="1" s="1"/>
  <c r="L186" i="1" s="1"/>
  <c r="L210" i="1" s="1"/>
  <c r="M41" i="1"/>
  <c r="M65" i="1" s="1"/>
  <c r="M82" i="1" s="1"/>
  <c r="M93" i="1" s="1"/>
  <c r="M124" i="1" s="1"/>
  <c r="M152" i="1" s="1"/>
  <c r="M186" i="1" s="1"/>
  <c r="M210" i="1" s="1"/>
  <c r="N41" i="1"/>
  <c r="O41" i="1"/>
  <c r="O65" i="1" s="1"/>
  <c r="O82" i="1" s="1"/>
  <c r="O93" i="1" s="1"/>
  <c r="O124" i="1" s="1"/>
  <c r="O152" i="1" s="1"/>
  <c r="O186" i="1" s="1"/>
  <c r="O210" i="1" s="1"/>
  <c r="O230" i="1" s="1"/>
  <c r="O246" i="1" s="1"/>
  <c r="O280" i="1" s="1"/>
  <c r="O306" i="1" s="1"/>
  <c r="O324" i="1" s="1"/>
  <c r="O336" i="1" s="1"/>
  <c r="O367" i="1" s="1"/>
  <c r="P41" i="1"/>
  <c r="P65" i="1" s="1"/>
  <c r="P82" i="1" s="1"/>
  <c r="P93" i="1" s="1"/>
  <c r="P124" i="1" s="1"/>
  <c r="P152" i="1" s="1"/>
  <c r="P186" i="1" s="1"/>
  <c r="P210" i="1" s="1"/>
  <c r="P230" i="1" s="1"/>
  <c r="P246" i="1" s="1"/>
  <c r="P280" i="1" s="1"/>
  <c r="P306" i="1" s="1"/>
  <c r="P324" i="1" s="1"/>
  <c r="P336" i="1" s="1"/>
  <c r="P367" i="1" s="1"/>
  <c r="Q41" i="1"/>
  <c r="Q65" i="1" s="1"/>
  <c r="Q82" i="1" s="1"/>
  <c r="Q93" i="1" s="1"/>
  <c r="Q124" i="1" s="1"/>
  <c r="Q152" i="1" s="1"/>
  <c r="Q186" i="1" s="1"/>
  <c r="Q210" i="1" s="1"/>
  <c r="Q230" i="1" s="1"/>
  <c r="Q246" i="1" s="1"/>
  <c r="Q280" i="1" s="1"/>
  <c r="Q306" i="1" s="1"/>
  <c r="Q324" i="1" s="1"/>
  <c r="Q336" i="1" s="1"/>
  <c r="Q367" i="1" s="1"/>
  <c r="R41" i="1"/>
  <c r="R65" i="1" s="1"/>
  <c r="R82" i="1" s="1"/>
  <c r="R93" i="1" s="1"/>
  <c r="R124" i="1" s="1"/>
  <c r="R152" i="1" s="1"/>
  <c r="R186" i="1" s="1"/>
  <c r="R210" i="1" s="1"/>
  <c r="R230" i="1" s="1"/>
  <c r="R246" i="1" s="1"/>
  <c r="R280" i="1" s="1"/>
  <c r="R306" i="1" s="1"/>
  <c r="R324" i="1" s="1"/>
  <c r="R336" i="1" s="1"/>
  <c r="R367" i="1" s="1"/>
  <c r="S41" i="1"/>
  <c r="S65" i="1" s="1"/>
  <c r="S82" i="1" s="1"/>
  <c r="S93" i="1" s="1"/>
  <c r="S124" i="1" s="1"/>
  <c r="S152" i="1" s="1"/>
  <c r="S186" i="1" s="1"/>
  <c r="S210" i="1" s="1"/>
  <c r="S230" i="1" s="1"/>
  <c r="S246" i="1" s="1"/>
  <c r="S280" i="1" s="1"/>
  <c r="S306" i="1" s="1"/>
  <c r="S324" i="1" s="1"/>
  <c r="S336" i="1" s="1"/>
  <c r="S367" i="1" s="1"/>
  <c r="U41" i="1"/>
  <c r="U65" i="1" s="1"/>
  <c r="U82" i="1" s="1"/>
  <c r="U93" i="1" s="1"/>
  <c r="U124" i="1" s="1"/>
  <c r="U152" i="1" s="1"/>
  <c r="U186" i="1" s="1"/>
  <c r="U210" i="1" s="1"/>
  <c r="V41" i="1"/>
  <c r="V65" i="1" s="1"/>
  <c r="V82" i="1" s="1"/>
  <c r="V93" i="1" s="1"/>
  <c r="V124" i="1" s="1"/>
  <c r="V152" i="1" s="1"/>
  <c r="V186" i="1" s="1"/>
  <c r="W41" i="1"/>
  <c r="W65" i="1" s="1"/>
  <c r="W82" i="1" s="1"/>
  <c r="W93" i="1" s="1"/>
  <c r="W124" i="1" s="1"/>
  <c r="W152" i="1" s="1"/>
  <c r="W186" i="1" s="1"/>
  <c r="W210" i="1" s="1"/>
  <c r="X41" i="1"/>
  <c r="X65" i="1" s="1"/>
  <c r="X82" i="1" s="1"/>
  <c r="X93" i="1" s="1"/>
  <c r="X124" i="1" s="1"/>
  <c r="X152" i="1" s="1"/>
  <c r="X186" i="1" s="1"/>
  <c r="X210" i="1" s="1"/>
  <c r="X230" i="1" s="1"/>
  <c r="X246" i="1" s="1"/>
  <c r="X280" i="1" s="1"/>
  <c r="X306" i="1" s="1"/>
  <c r="X324" i="1" s="1"/>
  <c r="X336" i="1" s="1"/>
  <c r="X367" i="1" s="1"/>
  <c r="Y41" i="1"/>
  <c r="Y65" i="1" s="1"/>
  <c r="Y82" i="1" s="1"/>
  <c r="Y93" i="1" s="1"/>
  <c r="Y124" i="1" s="1"/>
  <c r="Y152" i="1" s="1"/>
  <c r="Y186" i="1" s="1"/>
  <c r="Y210" i="1" s="1"/>
  <c r="AA41" i="1"/>
  <c r="AA65" i="1" s="1"/>
  <c r="AA82" i="1" s="1"/>
  <c r="AA93" i="1" s="1"/>
  <c r="AA124" i="1" s="1"/>
  <c r="AA152" i="1" s="1"/>
  <c r="AA186" i="1" s="1"/>
  <c r="AA210" i="1" s="1"/>
  <c r="AC41" i="1"/>
  <c r="AC65" i="1" s="1"/>
  <c r="AC82" i="1" s="1"/>
  <c r="AC93" i="1" s="1"/>
  <c r="AC124" i="1" s="1"/>
  <c r="AC152" i="1" s="1"/>
  <c r="AC186" i="1" s="1"/>
  <c r="AC210" i="1" s="1"/>
  <c r="AC230" i="1" s="1"/>
  <c r="AC246" i="1" s="1"/>
  <c r="AC280" i="1" s="1"/>
  <c r="AC306" i="1" s="1"/>
  <c r="AC324" i="1" s="1"/>
  <c r="AC336" i="1" s="1"/>
  <c r="AC367" i="1" s="1"/>
  <c r="AD41" i="1"/>
  <c r="AD65" i="1" s="1"/>
  <c r="AD82" i="1" s="1"/>
  <c r="AD93" i="1" s="1"/>
  <c r="AD124" i="1" s="1"/>
  <c r="AD152" i="1" s="1"/>
  <c r="AD186" i="1" s="1"/>
  <c r="AD210" i="1" s="1"/>
  <c r="AD230" i="1" s="1"/>
  <c r="AD246" i="1" s="1"/>
  <c r="AD280" i="1" s="1"/>
  <c r="AD306" i="1" s="1"/>
  <c r="AD324" i="1" s="1"/>
  <c r="AD336" i="1" s="1"/>
  <c r="AD367" i="1" s="1"/>
  <c r="AE41" i="1"/>
  <c r="AE65" i="1" s="1"/>
  <c r="AE82" i="1" s="1"/>
  <c r="AE93" i="1" s="1"/>
  <c r="AE124" i="1" s="1"/>
  <c r="AE152" i="1" s="1"/>
  <c r="AE186" i="1" s="1"/>
  <c r="AE210" i="1" s="1"/>
  <c r="AF41" i="1"/>
  <c r="AF65" i="1" s="1"/>
  <c r="AF82" i="1" s="1"/>
  <c r="AF93" i="1" s="1"/>
  <c r="AF124" i="1" s="1"/>
  <c r="AF152" i="1" s="1"/>
  <c r="AF186" i="1" s="1"/>
  <c r="AF210" i="1" s="1"/>
  <c r="AG41" i="1"/>
  <c r="AG65" i="1" s="1"/>
  <c r="AG82" i="1" s="1"/>
  <c r="AG93" i="1" s="1"/>
  <c r="AG124" i="1" s="1"/>
  <c r="AG152" i="1" s="1"/>
  <c r="AG186" i="1" s="1"/>
  <c r="AG210" i="1" s="1"/>
  <c r="AH41" i="1"/>
  <c r="AH65" i="1" s="1"/>
  <c r="AH82" i="1" s="1"/>
  <c r="AH93" i="1" s="1"/>
  <c r="AH124" i="1" s="1"/>
  <c r="AH152" i="1" s="1"/>
  <c r="AH186" i="1" s="1"/>
  <c r="AH210" i="1" s="1"/>
  <c r="AH230" i="1" s="1"/>
  <c r="AH246" i="1" s="1"/>
  <c r="AH280" i="1" s="1"/>
  <c r="AH306" i="1" s="1"/>
  <c r="AH324" i="1" s="1"/>
  <c r="AH336" i="1" s="1"/>
  <c r="AH367" i="1" s="1"/>
  <c r="AI41" i="1"/>
  <c r="AI65" i="1" s="1"/>
  <c r="AI82" i="1" s="1"/>
  <c r="AI93" i="1" s="1"/>
  <c r="AI124" i="1" s="1"/>
  <c r="AI152" i="1" s="1"/>
  <c r="AI186" i="1" s="1"/>
  <c r="AI210" i="1" s="1"/>
  <c r="AI230" i="1" s="1"/>
  <c r="AI246" i="1" s="1"/>
  <c r="AI280" i="1" s="1"/>
  <c r="AI306" i="1" s="1"/>
  <c r="AI324" i="1" s="1"/>
  <c r="AI336" i="1" s="1"/>
  <c r="AI367" i="1" s="1"/>
  <c r="AJ41" i="1"/>
  <c r="AJ65" i="1" s="1"/>
  <c r="AJ82" i="1" s="1"/>
  <c r="AJ93" i="1" s="1"/>
  <c r="AJ124" i="1" s="1"/>
  <c r="AJ152" i="1" s="1"/>
  <c r="AJ186" i="1" s="1"/>
  <c r="AJ210" i="1" s="1"/>
  <c r="AJ230" i="1" s="1"/>
  <c r="AJ246" i="1" s="1"/>
  <c r="AJ280" i="1" s="1"/>
  <c r="AJ306" i="1" s="1"/>
  <c r="AJ324" i="1" s="1"/>
  <c r="AJ336" i="1" s="1"/>
  <c r="AK41" i="1"/>
  <c r="AK65" i="1" s="1"/>
  <c r="AK82" i="1" s="1"/>
  <c r="AK93" i="1" s="1"/>
  <c r="AK124" i="1" s="1"/>
  <c r="AK152" i="1" s="1"/>
  <c r="AK186" i="1" s="1"/>
  <c r="AK210" i="1" s="1"/>
  <c r="AL41" i="1"/>
  <c r="AL65" i="1" s="1"/>
  <c r="AL82" i="1" s="1"/>
  <c r="AL93" i="1" s="1"/>
  <c r="AL124" i="1" s="1"/>
  <c r="AL152" i="1" s="1"/>
  <c r="AL186" i="1" s="1"/>
  <c r="AL210" i="1" s="1"/>
  <c r="AL230" i="1" s="1"/>
  <c r="AL246" i="1" s="1"/>
  <c r="AL280" i="1" s="1"/>
  <c r="AL306" i="1" s="1"/>
  <c r="AL324" i="1" s="1"/>
  <c r="AL336" i="1" s="1"/>
  <c r="AM41" i="1"/>
  <c r="AM65" i="1" s="1"/>
  <c r="AM82" i="1" s="1"/>
  <c r="AM93" i="1" s="1"/>
  <c r="AM124" i="1" s="1"/>
  <c r="AM152" i="1" s="1"/>
  <c r="AM186" i="1" s="1"/>
  <c r="AM210" i="1" s="1"/>
  <c r="AM230" i="1" s="1"/>
  <c r="AM246" i="1" s="1"/>
  <c r="AM280" i="1" s="1"/>
  <c r="AM306" i="1" s="1"/>
  <c r="AM324" i="1" s="1"/>
  <c r="AM336" i="1" s="1"/>
  <c r="AM367" i="1" s="1"/>
  <c r="H23" i="1"/>
  <c r="H41" i="1" s="1"/>
  <c r="H57" i="1" s="1"/>
  <c r="H65" i="1" s="1"/>
  <c r="H82" i="1" s="1"/>
  <c r="H93" i="1" s="1"/>
  <c r="H124" i="1" s="1"/>
  <c r="H152" i="1" s="1"/>
  <c r="H170" i="1" s="1"/>
  <c r="H186" i="1" s="1"/>
  <c r="G23" i="1"/>
  <c r="G41" i="1" s="1"/>
  <c r="AL367" i="1" l="1"/>
  <c r="AJ367" i="1"/>
  <c r="W230" i="1"/>
  <c r="W246" i="1" s="1"/>
  <c r="W280" i="1" s="1"/>
  <c r="W306" i="1" s="1"/>
  <c r="W324" i="1" s="1"/>
  <c r="W336" i="1" s="1"/>
  <c r="W367" i="1" s="1"/>
  <c r="M230" i="1"/>
  <c r="M246" i="1" s="1"/>
  <c r="M280" i="1" s="1"/>
  <c r="M306" i="1" s="1"/>
  <c r="M324" i="1" s="1"/>
  <c r="M336" i="1" s="1"/>
  <c r="M367" i="1" s="1"/>
  <c r="Y230" i="1"/>
  <c r="Y246" i="1" s="1"/>
  <c r="Y280" i="1" s="1"/>
  <c r="Y306" i="1" s="1"/>
  <c r="Y324" i="1" s="1"/>
  <c r="Y336" i="1" s="1"/>
  <c r="Y367" i="1" s="1"/>
  <c r="AF230" i="1"/>
  <c r="AF246" i="1" s="1"/>
  <c r="AF280" i="1" s="1"/>
  <c r="AF306" i="1" s="1"/>
  <c r="AF324" i="1" s="1"/>
  <c r="AF336" i="1" s="1"/>
  <c r="AF367" i="1" s="1"/>
  <c r="AE230" i="1"/>
  <c r="AE246" i="1" s="1"/>
  <c r="AE280" i="1" s="1"/>
  <c r="AE306" i="1" s="1"/>
  <c r="AE324" i="1" s="1"/>
  <c r="AE336" i="1" s="1"/>
  <c r="AE367" i="1" s="1"/>
  <c r="L230" i="1"/>
  <c r="L246" i="1" s="1"/>
  <c r="K230" i="1"/>
  <c r="K246" i="1" s="1"/>
  <c r="U230" i="1"/>
  <c r="U246" i="1" s="1"/>
  <c r="U280" i="1" s="1"/>
  <c r="U306" i="1" s="1"/>
  <c r="U324" i="1" s="1"/>
  <c r="U336" i="1" s="1"/>
  <c r="U367" i="1" s="1"/>
  <c r="AK230" i="1"/>
  <c r="AK246" i="1" s="1"/>
  <c r="J230" i="1"/>
  <c r="J246" i="1" s="1"/>
  <c r="J280" i="1" s="1"/>
  <c r="J306" i="1" s="1"/>
  <c r="J324" i="1" s="1"/>
  <c r="J336" i="1" s="1"/>
  <c r="J367" i="1" s="1"/>
  <c r="AG230" i="1"/>
  <c r="AG246" i="1" s="1"/>
  <c r="AG280" i="1" s="1"/>
  <c r="AG306" i="1" s="1"/>
  <c r="AG324" i="1" s="1"/>
  <c r="AG336" i="1" s="1"/>
  <c r="AG367" i="1" s="1"/>
  <c r="AA230" i="1"/>
  <c r="AA246" i="1" s="1"/>
  <c r="AA280" i="1" s="1"/>
  <c r="AA306" i="1" s="1"/>
  <c r="AA324" i="1" s="1"/>
  <c r="AA336" i="1" s="1"/>
  <c r="AA367" i="1" s="1"/>
  <c r="H201" i="1"/>
  <c r="H210" i="1" s="1"/>
  <c r="H230" i="1" s="1"/>
  <c r="H246" i="1" s="1"/>
  <c r="H261" i="1" s="1"/>
  <c r="H280" i="1" s="1"/>
  <c r="H296" i="1" s="1"/>
  <c r="H306" i="1" s="1"/>
  <c r="H324" i="1" s="1"/>
  <c r="H336" i="1" s="1"/>
  <c r="H367" i="1" s="1"/>
  <c r="V210" i="1"/>
  <c r="AN41" i="1"/>
  <c r="F124" i="1"/>
  <c r="N65" i="1"/>
  <c r="N82" i="1" s="1"/>
  <c r="N93" i="1" s="1"/>
  <c r="G57" i="1"/>
  <c r="G65" i="1" s="1"/>
  <c r="AN65" i="1" s="1"/>
  <c r="I41" i="1"/>
  <c r="I65" i="1" s="1"/>
  <c r="E17" i="2" l="1"/>
  <c r="E13" i="2"/>
  <c r="K280" i="1"/>
  <c r="K306" i="1" s="1"/>
  <c r="K324" i="1" s="1"/>
  <c r="K336" i="1" s="1"/>
  <c r="L280" i="1"/>
  <c r="L306" i="1" s="1"/>
  <c r="L324" i="1" s="1"/>
  <c r="L336" i="1" s="1"/>
  <c r="AK280" i="1"/>
  <c r="AK306" i="1" s="1"/>
  <c r="AK324" i="1" s="1"/>
  <c r="AK336" i="1" s="1"/>
  <c r="V230" i="1"/>
  <c r="V246" i="1" s="1"/>
  <c r="V280" i="1" s="1"/>
  <c r="V306" i="1" s="1"/>
  <c r="V324" i="1" s="1"/>
  <c r="V336" i="1" s="1"/>
  <c r="V367" i="1" s="1"/>
  <c r="I82" i="1"/>
  <c r="AO65" i="1"/>
  <c r="AO41" i="1"/>
  <c r="F152" i="1"/>
  <c r="N124" i="1"/>
  <c r="N152" i="1" s="1"/>
  <c r="N186" i="1" s="1"/>
  <c r="N210" i="1" s="1"/>
  <c r="G82" i="1"/>
  <c r="AN82" i="1" s="1"/>
  <c r="AK367" i="1" l="1"/>
  <c r="L367" i="1"/>
  <c r="K367" i="1"/>
  <c r="N230" i="1"/>
  <c r="N246" i="1" s="1"/>
  <c r="F170" i="1"/>
  <c r="F186" i="1" s="1"/>
  <c r="F210" i="1" s="1"/>
  <c r="F230" i="1" s="1"/>
  <c r="I93" i="1"/>
  <c r="AO82" i="1"/>
  <c r="G93" i="1"/>
  <c r="AN93" i="1" s="1"/>
  <c r="E9" i="2" l="1"/>
  <c r="E10" i="2"/>
  <c r="E15" i="2"/>
  <c r="N280" i="1"/>
  <c r="N306" i="1" s="1"/>
  <c r="N324" i="1" s="1"/>
  <c r="N336" i="1" s="1"/>
  <c r="N367" i="1" s="1"/>
  <c r="F246" i="1"/>
  <c r="F261" i="1" s="1"/>
  <c r="F280" i="1" s="1"/>
  <c r="I124" i="1"/>
  <c r="AO93" i="1"/>
  <c r="G124" i="1"/>
  <c r="E19" i="2" l="1"/>
  <c r="E21" i="2" s="1"/>
  <c r="E53" i="2" s="1"/>
  <c r="G152" i="1"/>
  <c r="AN124" i="1"/>
  <c r="I152" i="1"/>
  <c r="AO124" i="1"/>
  <c r="AO152" i="1" l="1"/>
  <c r="I186" i="1"/>
  <c r="G170" i="1"/>
  <c r="G186" i="1" s="1"/>
  <c r="AN152" i="1"/>
  <c r="AO186" i="1" l="1"/>
  <c r="I210" i="1"/>
  <c r="AN186" i="1"/>
  <c r="G210" i="1"/>
  <c r="AO210" i="1" l="1"/>
  <c r="I230" i="1"/>
  <c r="AN210" i="1"/>
  <c r="G230" i="1"/>
  <c r="G246" i="1" l="1"/>
  <c r="AN230" i="1"/>
  <c r="I246" i="1"/>
  <c r="AO230" i="1"/>
  <c r="AO246" i="1" l="1"/>
  <c r="I280" i="1"/>
  <c r="AN246" i="1"/>
  <c r="G261" i="1"/>
  <c r="G280" i="1" s="1"/>
  <c r="AO280" i="1" l="1"/>
  <c r="I306" i="1"/>
  <c r="AN280" i="1"/>
  <c r="G306" i="1"/>
  <c r="AN306" i="1" l="1"/>
  <c r="G324" i="1"/>
  <c r="AO306" i="1"/>
  <c r="I324" i="1"/>
  <c r="AO324" i="1" l="1"/>
  <c r="I336" i="1"/>
  <c r="AN324" i="1"/>
  <c r="G336" i="1"/>
  <c r="G367" i="1" s="1"/>
  <c r="AN367" i="1" s="1"/>
  <c r="AO336" i="1" l="1"/>
  <c r="I367" i="1"/>
  <c r="AO367" i="1" s="1"/>
  <c r="AN3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tc={B82B2805-8820-4B81-A60C-4AA2B74287E6}</author>
    <author>tc={A5BFDA81-6B85-4B9F-8EB6-536B0F26F149}</author>
    <author>tc={F3CC6693-2F81-429F-98B9-D92C7B3B6F43}</author>
    <author>tc={E0171DC8-A823-41A5-9D8C-85EC179995D7}</author>
    <author>tc={4514A485-89A2-46BA-B568-0EA3A3B8FD30}</author>
    <author>tc={7A87CFE8-4AA4-489D-A8D1-2B99DEA41F86}</author>
    <author>tc={3F16BE70-DB65-468B-A8CB-1FB07993BA56}</author>
    <author>tc={F8909B93-29EA-4D5C-B431-C493018891A6}</author>
    <author>tc={C3839EEA-57FB-4427-A530-EBD0FC3F223E}</author>
    <author>tc={5AA1E827-DEB6-4BB7-91B3-2F72DA40BF9A}</author>
    <author>tc={BC96E485-9E20-4FC8-8636-62A211CF7EC4}</author>
    <author>tc={17BF4E24-8F18-4DC4-8A59-41384C27A0C9}</author>
  </authors>
  <commentList>
    <comment ref="AL80" authorId="0" shapeId="0" xr:uid="{B82B2805-8820-4B81-A60C-4AA2B74287E6}">
      <text>
        <t>[Threaded comment]
Your version of Excel allows you to read this threaded comment; however, any edits to it will get removed if the file is opened in a newer version of Excel. Learn more: https://go.microsoft.com/fwlink/?linkid=870924
Comment:
    Event 1</t>
      </text>
    </comment>
    <comment ref="AL84" authorId="1" shapeId="0" xr:uid="{A5BFDA81-6B85-4B9F-8EB6-536B0F26F149}">
      <text>
        <t>[Threaded comment]
Your version of Excel allows you to read this threaded comment; however, any edits to it will get removed if the file is opened in a newer version of Excel. Learn more: https://go.microsoft.com/fwlink/?linkid=870924
Comment:
    Event 1</t>
      </text>
    </comment>
    <comment ref="AL86" authorId="2" shapeId="0" xr:uid="{F3CC6693-2F81-429F-98B9-D92C7B3B6F43}">
      <text>
        <t>[Threaded comment]
Your version of Excel allows you to read this threaded comment; however, any edits to it will get removed if the file is opened in a newer version of Excel. Learn more: https://go.microsoft.com/fwlink/?linkid=870924
Comment:
    Event 1</t>
      </text>
    </comment>
    <comment ref="AM87" authorId="3" shapeId="0" xr:uid="{E0171DC8-A823-41A5-9D8C-85EC179995D7}">
      <text>
        <t>[Threaded comment]
Your version of Excel allows you to read this threaded comment; however, any edits to it will get removed if the file is opened in a newer version of Excel. Learn more: https://go.microsoft.com/fwlink/?linkid=870924
Comment:
    Event 1</t>
      </text>
    </comment>
    <comment ref="AL128" authorId="4" shapeId="0" xr:uid="{4514A485-89A2-46BA-B568-0EA3A3B8FD30}">
      <text>
        <t>[Threaded comment]
Your version of Excel allows you to read this threaded comment; however, any edits to it will get removed if the file is opened in a newer version of Excel. Learn more: https://go.microsoft.com/fwlink/?linkid=870924
Comment:
    Event 2</t>
      </text>
    </comment>
    <comment ref="AL129" authorId="5" shapeId="0" xr:uid="{7A87CFE8-4AA4-489D-A8D1-2B99DEA41F86}">
      <text>
        <t>[Threaded comment]
Your version of Excel allows you to read this threaded comment; however, any edits to it will get removed if the file is opened in a newer version of Excel. Learn more: https://go.microsoft.com/fwlink/?linkid=870924
Comment:
    Event 2</t>
      </text>
    </comment>
    <comment ref="AL131" authorId="6" shapeId="0" xr:uid="{3F16BE70-DB65-468B-A8CB-1FB07993BA56}">
      <text>
        <t>[Threaded comment]
Your version of Excel allows you to read this threaded comment; however, any edits to it will get removed if the file is opened in a newer version of Excel. Learn more: https://go.microsoft.com/fwlink/?linkid=870924
Comment:
    Event 2</t>
      </text>
    </comment>
    <comment ref="AM134" authorId="7" shapeId="0" xr:uid="{F8909B93-29EA-4D5C-B431-C493018891A6}">
      <text>
        <t>[Threaded comment]
Your version of Excel allows you to read this threaded comment; however, any edits to it will get removed if the file is opened in a newer version of Excel. Learn more: https://go.microsoft.com/fwlink/?linkid=870924
Comment:
    Event 1</t>
      </text>
    </comment>
    <comment ref="AL135" authorId="8" shapeId="0" xr:uid="{C3839EEA-57FB-4427-A530-EBD0FC3F223E}">
      <text>
        <t xml:space="preserve">[Threaded comment]
Your version of Excel allows you to read this threaded comment; however, any edits to it will get removed if the file is opened in a newer version of Excel. Learn more: https://go.microsoft.com/fwlink/?linkid=870924
Comment:
    Event 1
</t>
      </text>
    </comment>
    <comment ref="AL137" authorId="9" shapeId="0" xr:uid="{5AA1E827-DEB6-4BB7-91B3-2F72DA40BF9A}">
      <text>
        <t>[Threaded comment]
Your version of Excel allows you to read this threaded comment; however, any edits to it will get removed if the file is opened in a newer version of Excel. Learn more: https://go.microsoft.com/fwlink/?linkid=870924
Comment:
    Event 2</t>
      </text>
    </comment>
    <comment ref="AM155" authorId="10" shapeId="0" xr:uid="{BC96E485-9E20-4FC8-8636-62A211CF7EC4}">
      <text>
        <t>[Threaded comment]
Your version of Excel allows you to read this threaded comment; however, any edits to it will get removed if the file is opened in a newer version of Excel. Learn more: https://go.microsoft.com/fwlink/?linkid=870924
Comment:
    Event 2</t>
      </text>
    </comment>
    <comment ref="AM164" authorId="11" shapeId="0" xr:uid="{17BF4E24-8F18-4DC4-8A59-41384C27A0C9}">
      <text>
        <t>[Threaded comment]
Your version of Excel allows you to read this threaded comment; however, any edits to it will get removed if the file is opened in a newer version of Excel. Learn more: https://go.microsoft.com/fwlink/?linkid=870924
Comment:
    Event 2</t>
      </text>
    </comment>
  </commentList>
</comments>
</file>

<file path=xl/sharedStrings.xml><?xml version="1.0" encoding="utf-8"?>
<sst xmlns="http://schemas.openxmlformats.org/spreadsheetml/2006/main" count="892" uniqueCount="620">
  <si>
    <t>Reconcile to bank statement and use bank statement debit/credit date</t>
  </si>
  <si>
    <t>R = reconciled to bank statement</t>
  </si>
  <si>
    <t>WILLINGALE VILLAGE HALL</t>
  </si>
  <si>
    <t>TRANSACTIONS</t>
  </si>
  <si>
    <t xml:space="preserve"> </t>
  </si>
  <si>
    <r>
      <t xml:space="preserve">monies paid out show as </t>
    </r>
    <r>
      <rPr>
        <b/>
        <i/>
        <sz val="11"/>
        <color rgb="FFFF0000"/>
        <rFont val="Aptos Narrow"/>
        <family val="2"/>
        <scheme val="minor"/>
      </rPr>
      <t>-£</t>
    </r>
  </si>
  <si>
    <t>Trading Activities</t>
  </si>
  <si>
    <t>Administration of the charity</t>
  </si>
  <si>
    <t>Year</t>
  </si>
  <si>
    <t>ACCOUNT BALANCES</t>
  </si>
  <si>
    <t>Trading activities</t>
  </si>
  <si>
    <t>R + M</t>
  </si>
  <si>
    <t>Energy</t>
  </si>
  <si>
    <t>Office costs</t>
  </si>
  <si>
    <t>Voluntary sources</t>
  </si>
  <si>
    <t xml:space="preserve">Bank </t>
  </si>
  <si>
    <t>Deposit</t>
  </si>
  <si>
    <t>Current</t>
  </si>
  <si>
    <t>Opening</t>
  </si>
  <si>
    <t>Refundable</t>
  </si>
  <si>
    <t xml:space="preserve">Regular </t>
  </si>
  <si>
    <t>Ad hoc</t>
  </si>
  <si>
    <t>Restricted</t>
  </si>
  <si>
    <t>Bank acc</t>
  </si>
  <si>
    <t>Grounds</t>
  </si>
  <si>
    <t>R &amp; M</t>
  </si>
  <si>
    <t>Office</t>
  </si>
  <si>
    <t>Affiltion</t>
  </si>
  <si>
    <t>Independent</t>
  </si>
  <si>
    <t>Fundraising</t>
  </si>
  <si>
    <t>control totals</t>
  </si>
  <si>
    <t>Statement date</t>
  </si>
  <si>
    <t>Voucher no</t>
  </si>
  <si>
    <t>Ref</t>
  </si>
  <si>
    <t>Details</t>
  </si>
  <si>
    <t>Hire date</t>
  </si>
  <si>
    <t>Account</t>
  </si>
  <si>
    <t>Balances</t>
  </si>
  <si>
    <t>Dep</t>
  </si>
  <si>
    <t>Lettings</t>
  </si>
  <si>
    <t>Grants</t>
  </si>
  <si>
    <t>Interest</t>
  </si>
  <si>
    <t>Service</t>
  </si>
  <si>
    <t>Maintenance</t>
  </si>
  <si>
    <t>Cleaning</t>
  </si>
  <si>
    <t>Consumables</t>
  </si>
  <si>
    <t>Oil</t>
  </si>
  <si>
    <t>Electric</t>
  </si>
  <si>
    <t>Water</t>
  </si>
  <si>
    <t>Rates</t>
  </si>
  <si>
    <t>Insurance</t>
  </si>
  <si>
    <t xml:space="preserve">Licences </t>
  </si>
  <si>
    <t>Postage</t>
  </si>
  <si>
    <t>Charges</t>
  </si>
  <si>
    <t>Fee</t>
  </si>
  <si>
    <t>Exam</t>
  </si>
  <si>
    <t>Equip</t>
  </si>
  <si>
    <t>Books</t>
  </si>
  <si>
    <t>Donations</t>
  </si>
  <si>
    <t>In</t>
  </si>
  <si>
    <t>Out</t>
  </si>
  <si>
    <t>A</t>
  </si>
  <si>
    <t>B</t>
  </si>
  <si>
    <t>Opening balances</t>
  </si>
  <si>
    <t>Items waiting to be matched to bank statement</t>
  </si>
  <si>
    <t>invoice dated</t>
  </si>
  <si>
    <t>Pike refundable deposit</t>
  </si>
  <si>
    <t>D Steeple Risco refunable deposit</t>
  </si>
  <si>
    <t>N Filletti refundable deposit</t>
  </si>
  <si>
    <t>K &amp; S Cleaning</t>
  </si>
  <si>
    <t>Roxwill</t>
  </si>
  <si>
    <t>EPFD polling station hire</t>
  </si>
  <si>
    <t>D Steeple Risco balance</t>
  </si>
  <si>
    <t>Rodings U3A</t>
  </si>
  <si>
    <t>Willingale Parish Council</t>
  </si>
  <si>
    <t>Registered Charity number 284532</t>
  </si>
  <si>
    <t>1/3/2024-28/2/2025</t>
  </si>
  <si>
    <t>B Hodgkinson</t>
  </si>
  <si>
    <t>RCCE training</t>
  </si>
  <si>
    <t>A Mellows lights</t>
  </si>
  <si>
    <t>T Barton</t>
  </si>
  <si>
    <t>WSSC</t>
  </si>
  <si>
    <t>A McKenna</t>
  </si>
  <si>
    <t>G Hamilton</t>
  </si>
  <si>
    <t>Farmers</t>
  </si>
  <si>
    <t>R Metson</t>
  </si>
  <si>
    <t>Short tennis</t>
  </si>
  <si>
    <t>N Forrester replaces 18447</t>
  </si>
  <si>
    <t>HSBC account charge</t>
  </si>
  <si>
    <t>Enter invoices, income and expenditure as received, in section below last Reconciliation, ready for matching to statement entries, use invoice number as ref,  add DD's, etc, from bank statement and statement dates</t>
  </si>
  <si>
    <t>RCCE membership</t>
  </si>
  <si>
    <t>T G Barton</t>
  </si>
  <si>
    <t>refund L Stebbings Microsoft</t>
  </si>
  <si>
    <t>C Keenlyside deposit refund</t>
  </si>
  <si>
    <t>N Forrester</t>
  </si>
  <si>
    <t>23/24</t>
  </si>
  <si>
    <t>22/23</t>
  </si>
  <si>
    <t>Castle water</t>
  </si>
  <si>
    <t>TV Licence</t>
  </si>
  <si>
    <t>A Mckenna</t>
  </si>
  <si>
    <t>Expenditure</t>
  </si>
  <si>
    <t>Income</t>
  </si>
  <si>
    <t>Deposit interest</t>
  </si>
  <si>
    <t>Reconciled</t>
  </si>
  <si>
    <t>EDF</t>
  </si>
  <si>
    <t>N Filletti balance</t>
  </si>
  <si>
    <t>C Keenlyside</t>
  </si>
  <si>
    <t>Transfer</t>
  </si>
  <si>
    <t>K Doyle</t>
  </si>
  <si>
    <t>CD Leatherland</t>
  </si>
  <si>
    <t>J Mellows</t>
  </si>
  <si>
    <t>Short Tennis</t>
  </si>
  <si>
    <t>Willingale Shoot</t>
  </si>
  <si>
    <t>J Mellows deposit refund</t>
  </si>
  <si>
    <t>S &amp; A Hussein deposit refund</t>
  </si>
  <si>
    <t>Castle Water</t>
  </si>
  <si>
    <t>Training</t>
  </si>
  <si>
    <t>H McTurk</t>
  </si>
  <si>
    <t>25/24</t>
  </si>
  <si>
    <t>25/01</t>
  </si>
  <si>
    <t>25/02</t>
  </si>
  <si>
    <t>25/25</t>
  </si>
  <si>
    <t>25/26</t>
  </si>
  <si>
    <t>25/27</t>
  </si>
  <si>
    <t>25/28</t>
  </si>
  <si>
    <t>25/29</t>
  </si>
  <si>
    <t>25/30</t>
  </si>
  <si>
    <t>25/31</t>
  </si>
  <si>
    <t>25/32</t>
  </si>
  <si>
    <t>25/33</t>
  </si>
  <si>
    <t>25/34</t>
  </si>
  <si>
    <t>25/35</t>
  </si>
  <si>
    <t>25/36</t>
  </si>
  <si>
    <t>25/37</t>
  </si>
  <si>
    <t>25/38</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</si>
  <si>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</si>
  <si>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</si>
  <si>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</si>
  <si>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</si>
  <si>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</si>
  <si>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</si>
  <si>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</si>
  <si>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</si>
  <si>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</si>
  <si>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</si>
  <si>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</si>
  <si>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</si>
  <si>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</si>
  <si>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</si>
  <si>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</si>
  <si>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</si>
  <si>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</si>
  <si>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</si>
  <si>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</si>
  <si>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</si>
  <si>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</si>
  <si>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EFDC Lottery fee registration</t>
  </si>
  <si>
    <t>S &amp; A Hussein</t>
  </si>
  <si>
    <t>Cash</t>
  </si>
  <si>
    <t>Band balance</t>
  </si>
  <si>
    <t>Share of Bar profits</t>
  </si>
  <si>
    <t xml:space="preserve">Event 1 </t>
  </si>
  <si>
    <t>Notes</t>
  </si>
  <si>
    <t>18/5 Barn Dance +  £50 band deposit paid 23/24</t>
  </si>
  <si>
    <t>Barn Dance ticket sales - cash</t>
  </si>
  <si>
    <t>N Forrester part pyt</t>
  </si>
  <si>
    <t>25/17A</t>
  </si>
  <si>
    <t>Short Tennis S Lynn</t>
  </si>
  <si>
    <t>Ongar Singers refund</t>
  </si>
  <si>
    <t>Brentwood Council election</t>
  </si>
  <si>
    <t>AO Fridge</t>
  </si>
  <si>
    <t xml:space="preserve">New </t>
  </si>
  <si>
    <t>Equipment</t>
  </si>
  <si>
    <t>Llyris stamps</t>
  </si>
  <si>
    <t>18435/54/64</t>
  </si>
  <si>
    <t xml:space="preserve">A Pike &amp; S Price </t>
  </si>
  <si>
    <t>S Goodwin Barn Dance tickets</t>
  </si>
  <si>
    <t>deposit interest</t>
  </si>
  <si>
    <t>V Thomas paid into bank</t>
  </si>
  <si>
    <t>J Bianchi Barn dance tickets</t>
  </si>
  <si>
    <t>P Sweeting</t>
  </si>
  <si>
    <t>25/39</t>
  </si>
  <si>
    <t>HSBC acc chrg</t>
  </si>
  <si>
    <t>25/40</t>
  </si>
  <si>
    <t>25/41</t>
  </si>
  <si>
    <t>25/42</t>
  </si>
  <si>
    <t>25/43</t>
  </si>
  <si>
    <t>25/44</t>
  </si>
  <si>
    <t>25/45</t>
  </si>
  <si>
    <t>25/47</t>
  </si>
  <si>
    <t>25/46</t>
  </si>
  <si>
    <t>J Mellows deposit</t>
  </si>
  <si>
    <t>25/48</t>
  </si>
  <si>
    <t>25/49</t>
  </si>
  <si>
    <t>25/50</t>
  </si>
  <si>
    <t>25/51</t>
  </si>
  <si>
    <t>25/52</t>
  </si>
  <si>
    <t>25/53</t>
  </si>
  <si>
    <t>25/54</t>
  </si>
  <si>
    <t>25/55</t>
  </si>
  <si>
    <t>25/56</t>
  </si>
  <si>
    <t>25/57</t>
  </si>
  <si>
    <t>Drain rod set</t>
  </si>
  <si>
    <t>N Filleti</t>
  </si>
  <si>
    <t>S McFaul  rinse aid</t>
  </si>
  <si>
    <t>S Calvy flowers for bookkeeper</t>
  </si>
  <si>
    <t>HSBC charges</t>
  </si>
  <si>
    <t>K Dolye</t>
  </si>
  <si>
    <t>N Filleti deposit refund</t>
  </si>
  <si>
    <t>interest to 26/6/24</t>
  </si>
  <si>
    <t>Debit</t>
  </si>
  <si>
    <t>credit</t>
  </si>
  <si>
    <t>Event 2</t>
  </si>
  <si>
    <t>29/6/24 Village Day</t>
  </si>
  <si>
    <t>Glorious Gravel</t>
  </si>
  <si>
    <t>Village Day cash</t>
  </si>
  <si>
    <t>Village Day BricaBrac</t>
  </si>
  <si>
    <t>Village Day Card pyts</t>
  </si>
  <si>
    <t>Village Day WSSC</t>
  </si>
  <si>
    <t>Church portion Village Day</t>
  </si>
  <si>
    <t>Barry Hodgkinson</t>
  </si>
  <si>
    <t>TCP493</t>
  </si>
  <si>
    <t>Town &amp; Country Pests</t>
  </si>
  <si>
    <t>Radio Forest</t>
  </si>
  <si>
    <t>A Wiessner heating oil</t>
  </si>
  <si>
    <t>V Thomas Barn Dance food</t>
  </si>
  <si>
    <t>Bank charges</t>
  </si>
  <si>
    <t>Glorious Gravel dup pyt</t>
  </si>
  <si>
    <t>25/87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</si>
  <si>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</si>
  <si>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</si>
  <si>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</si>
  <si>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</si>
  <si>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</si>
  <si>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</si>
  <si>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</si>
  <si>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</si>
  <si>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</si>
  <si>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</si>
  <si>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</si>
  <si>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</si>
  <si>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</si>
  <si>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</si>
  <si>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</si>
  <si>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</si>
  <si>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</si>
  <si>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</si>
  <si>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</si>
  <si>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</si>
  <si>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</si>
  <si>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</si>
  <si>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</si>
  <si>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</si>
  <si>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</si>
  <si>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</si>
  <si>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</si>
  <si>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</si>
  <si>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</si>
  <si>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25/88</t>
  </si>
  <si>
    <t>25/89</t>
  </si>
  <si>
    <t>25/90</t>
  </si>
  <si>
    <t>25/91</t>
  </si>
  <si>
    <t>25/92</t>
  </si>
  <si>
    <t>25/93</t>
  </si>
  <si>
    <t>25/94</t>
  </si>
  <si>
    <t>25/95</t>
  </si>
  <si>
    <t>25/96</t>
  </si>
  <si>
    <t>25/97</t>
  </si>
  <si>
    <t>25/98</t>
  </si>
  <si>
    <t>25/01A</t>
  </si>
  <si>
    <t>A P Long</t>
  </si>
  <si>
    <t>INV 1585</t>
  </si>
  <si>
    <t>Malcolm Sharp</t>
  </si>
  <si>
    <t>E Marshall</t>
  </si>
  <si>
    <t>D Frost RCCE</t>
  </si>
  <si>
    <t>J Donoghue St Christopher</t>
  </si>
  <si>
    <t>Willinglae Parish Council</t>
  </si>
  <si>
    <t>E Marshall deposit refund</t>
  </si>
  <si>
    <t>JRS</t>
  </si>
  <si>
    <t>Volunteer</t>
  </si>
  <si>
    <t>A Mellows gift for V Thomas</t>
  </si>
  <si>
    <t>Interest to 26/8/24</t>
  </si>
  <si>
    <t>25/99</t>
  </si>
  <si>
    <t>25/100</t>
  </si>
  <si>
    <t>25/101</t>
  </si>
  <si>
    <t>25/102</t>
  </si>
  <si>
    <t>25/103</t>
  </si>
  <si>
    <t>25/104</t>
  </si>
  <si>
    <t>25/105</t>
  </si>
  <si>
    <t>25/106</t>
  </si>
  <si>
    <t>25/107</t>
  </si>
  <si>
    <t>25/107A</t>
  </si>
  <si>
    <t>25/108</t>
  </si>
  <si>
    <t>25/109</t>
  </si>
  <si>
    <t>25/110</t>
  </si>
  <si>
    <t>25/111</t>
  </si>
  <si>
    <t>25/112</t>
  </si>
  <si>
    <t>25/113</t>
  </si>
  <si>
    <t>25/114</t>
  </si>
  <si>
    <t>25/115</t>
  </si>
  <si>
    <t>Expenses</t>
  </si>
  <si>
    <t>Glorious Gravel deposit refund</t>
  </si>
  <si>
    <t>Chubb</t>
  </si>
  <si>
    <t>S Lynn</t>
  </si>
  <si>
    <t>M Page</t>
  </si>
  <si>
    <t>25/108A</t>
  </si>
  <si>
    <t>25/112A</t>
  </si>
  <si>
    <t>25/113A</t>
  </si>
  <si>
    <t>HM-7283</t>
  </si>
  <si>
    <t>Hallmaster</t>
  </si>
  <si>
    <t>HAG shutters</t>
  </si>
  <si>
    <t>Repair &amp;</t>
  </si>
  <si>
    <t>P Hobbs craft fair stall</t>
  </si>
  <si>
    <t xml:space="preserve">Event 3 </t>
  </si>
  <si>
    <t>Craft fair</t>
  </si>
  <si>
    <t>Jukes SA P craft fair stall</t>
  </si>
  <si>
    <t>Gwynn CM Hobbies craft fair stall</t>
  </si>
  <si>
    <t>WSSC invoice addition error</t>
  </si>
  <si>
    <t>Castle</t>
  </si>
  <si>
    <t>Account charge</t>
  </si>
  <si>
    <t>Deposit acc int</t>
  </si>
  <si>
    <t>AIS34677</t>
  </si>
  <si>
    <t>Access insurance</t>
  </si>
  <si>
    <t>25/116</t>
  </si>
  <si>
    <t>25/117</t>
  </si>
  <si>
    <t>25/118</t>
  </si>
  <si>
    <t>25/119</t>
  </si>
  <si>
    <t>25/120</t>
  </si>
  <si>
    <t>25/121</t>
  </si>
  <si>
    <t>25/122</t>
  </si>
  <si>
    <t>25/123</t>
  </si>
  <si>
    <t>25/124</t>
  </si>
  <si>
    <t>25/125</t>
  </si>
  <si>
    <t>25/126</t>
  </si>
  <si>
    <t>25/127</t>
  </si>
  <si>
    <t>25/128</t>
  </si>
  <si>
    <t>25/115A</t>
  </si>
  <si>
    <t>A McKenna duplicate pyt 18458</t>
  </si>
  <si>
    <t>bank charges</t>
  </si>
  <si>
    <t>K &amp; S</t>
  </si>
  <si>
    <t>Epping Forest DC</t>
  </si>
  <si>
    <t>SH Wood craft fair stall</t>
  </si>
  <si>
    <t>Lee J craft fair stall</t>
  </si>
  <si>
    <t>C Farrell craft fair stall</t>
  </si>
  <si>
    <t>Adcock</t>
  </si>
  <si>
    <t>G Hill</t>
  </si>
  <si>
    <t>November</t>
  </si>
  <si>
    <t>K Everett</t>
  </si>
  <si>
    <t>October</t>
  </si>
  <si>
    <t>H Bosworth donation</t>
  </si>
  <si>
    <t>HE wood craft fair</t>
  </si>
  <si>
    <t>interest</t>
  </si>
  <si>
    <t>25/129</t>
  </si>
  <si>
    <t>25/130</t>
  </si>
  <si>
    <t>25/131</t>
  </si>
  <si>
    <t>25/132</t>
  </si>
  <si>
    <t>25/133</t>
  </si>
  <si>
    <t>25/134</t>
  </si>
  <si>
    <t>25/135</t>
  </si>
  <si>
    <t>25/136</t>
  </si>
  <si>
    <t>25/137</t>
  </si>
  <si>
    <t>25/138</t>
  </si>
  <si>
    <t>25/139</t>
  </si>
  <si>
    <t>25/140</t>
  </si>
  <si>
    <t>25/141</t>
  </si>
  <si>
    <t>25/142</t>
  </si>
  <si>
    <t>25/143</t>
  </si>
  <si>
    <t>25/144</t>
  </si>
  <si>
    <t>25/145</t>
  </si>
  <si>
    <t>25/146</t>
  </si>
  <si>
    <t>25/147</t>
  </si>
  <si>
    <t>25/148</t>
  </si>
  <si>
    <t>25/149</t>
  </si>
  <si>
    <t>25/150</t>
  </si>
  <si>
    <t>Ayletts</t>
  </si>
  <si>
    <t xml:space="preserve">D Stokes fabric </t>
  </si>
  <si>
    <t>S McFaul spotlight</t>
  </si>
  <si>
    <t>The Lumiere craft fair</t>
  </si>
  <si>
    <t>E Gilbey craft fair</t>
  </si>
  <si>
    <t>F Philippa-Neilson craft fair</t>
  </si>
  <si>
    <t>D Stokes craft fair</t>
  </si>
  <si>
    <t>Book donations</t>
  </si>
  <si>
    <t>H Gooday craft fair</t>
  </si>
  <si>
    <t>card pyts craft fair</t>
  </si>
  <si>
    <t>Dr L Clough craft fair food</t>
  </si>
  <si>
    <t>Cash craft fair</t>
  </si>
  <si>
    <t>Internet transfer</t>
  </si>
  <si>
    <t>JRS  PAT testing</t>
  </si>
  <si>
    <t>Dawn chair feet</t>
  </si>
  <si>
    <t>interest to 26/11/24</t>
  </si>
  <si>
    <t>P Dawson Cricket Club</t>
  </si>
  <si>
    <t>25/116A</t>
  </si>
  <si>
    <t>25/127A</t>
  </si>
  <si>
    <t>25/143B</t>
  </si>
  <si>
    <t>25/151</t>
  </si>
  <si>
    <t>25/152</t>
  </si>
  <si>
    <t>25/153</t>
  </si>
  <si>
    <t>25/154</t>
  </si>
  <si>
    <t>25/155</t>
  </si>
  <si>
    <t>25/156</t>
  </si>
  <si>
    <t>25/157</t>
  </si>
  <si>
    <t>25/158</t>
  </si>
  <si>
    <t>25/159</t>
  </si>
  <si>
    <t>25/160</t>
  </si>
  <si>
    <t>25/161</t>
  </si>
  <si>
    <t>25/162</t>
  </si>
  <si>
    <t>25/84A</t>
  </si>
  <si>
    <t>25/163</t>
  </si>
  <si>
    <t>26/163</t>
  </si>
  <si>
    <t>25/164</t>
  </si>
  <si>
    <t>25/165</t>
  </si>
  <si>
    <t>25/166</t>
  </si>
  <si>
    <t>25/167</t>
  </si>
  <si>
    <t>S McFaul granular salt</t>
  </si>
  <si>
    <t>25/168</t>
  </si>
  <si>
    <t>Short Tennis Sue Lynn</t>
  </si>
  <si>
    <t>Williningale Parish Council</t>
  </si>
  <si>
    <t>Wawman Services (D Stokes)</t>
  </si>
  <si>
    <t>Childrens Xmas party contributions</t>
  </si>
  <si>
    <t>HSBC acc charge</t>
  </si>
  <si>
    <t>Pristine clean</t>
  </si>
  <si>
    <t>K &amp; S cleaning</t>
  </si>
  <si>
    <t>PPL PRS</t>
  </si>
  <si>
    <t>WVH- 2024-75</t>
  </si>
  <si>
    <t>P Neville</t>
  </si>
  <si>
    <t>Bank interest</t>
  </si>
  <si>
    <t>Andy Long</t>
  </si>
  <si>
    <t>Farmers M Page</t>
  </si>
  <si>
    <t>WVH-2024-75</t>
  </si>
  <si>
    <t>WVH- 2024-87</t>
  </si>
  <si>
    <t>M Gregory ( Glorious Cycling</t>
  </si>
  <si>
    <t>WVH- 2024-88</t>
  </si>
  <si>
    <t>25/169</t>
  </si>
  <si>
    <t>25/170</t>
  </si>
  <si>
    <t>25/171</t>
  </si>
  <si>
    <t>25/172</t>
  </si>
  <si>
    <t>25/173</t>
  </si>
  <si>
    <t>25/174</t>
  </si>
  <si>
    <t>25/175</t>
  </si>
  <si>
    <t>25/176</t>
  </si>
  <si>
    <t>25/177</t>
  </si>
  <si>
    <t>25/178</t>
  </si>
  <si>
    <t>25/179</t>
  </si>
  <si>
    <t>25/180</t>
  </si>
  <si>
    <t>25/181</t>
  </si>
  <si>
    <t>25/182</t>
  </si>
  <si>
    <t>25/183</t>
  </si>
  <si>
    <t>25/184</t>
  </si>
  <si>
    <t>25/185</t>
  </si>
  <si>
    <t>A MCkenna</t>
  </si>
  <si>
    <t>WVH- 2024-90</t>
  </si>
  <si>
    <t>C Griffiths</t>
  </si>
  <si>
    <t>Pristine</t>
  </si>
  <si>
    <t>Childrens xmas party</t>
  </si>
  <si>
    <t>25/171A</t>
  </si>
  <si>
    <t>25/177A</t>
  </si>
  <si>
    <t>25/183A</t>
  </si>
  <si>
    <t>WVH- 2024-100</t>
  </si>
  <si>
    <t>D Steeple-risco</t>
  </si>
  <si>
    <t>WVH- 2024-101</t>
  </si>
  <si>
    <t>WVH- 2024-102</t>
  </si>
  <si>
    <t>WVH- 2024-103</t>
  </si>
  <si>
    <t>WVH- 2024-104</t>
  </si>
  <si>
    <t>L Stebbings</t>
  </si>
  <si>
    <t>S Byrne</t>
  </si>
  <si>
    <t>WVH- 2024-105</t>
  </si>
  <si>
    <t>S Calvy</t>
  </si>
  <si>
    <t>savings acc int to 26/1/25</t>
  </si>
  <si>
    <t>25/186</t>
  </si>
  <si>
    <t>25/187</t>
  </si>
  <si>
    <t>25/188</t>
  </si>
  <si>
    <t>25/189</t>
  </si>
  <si>
    <t>25/190</t>
  </si>
  <si>
    <t>25/191</t>
  </si>
  <si>
    <t>25/192</t>
  </si>
  <si>
    <t>25/193</t>
  </si>
  <si>
    <t>25/194</t>
  </si>
  <si>
    <t>25/195</t>
  </si>
  <si>
    <t>25/196</t>
  </si>
  <si>
    <t>25/197</t>
  </si>
  <si>
    <t>25/198</t>
  </si>
  <si>
    <t>25/200</t>
  </si>
  <si>
    <t>25/201</t>
  </si>
  <si>
    <t>25/202</t>
  </si>
  <si>
    <t>Wawman</t>
  </si>
  <si>
    <t>2024-107</t>
  </si>
  <si>
    <t>2024-108</t>
  </si>
  <si>
    <t>2024-109</t>
  </si>
  <si>
    <t>2024-110</t>
  </si>
  <si>
    <t>M Randall</t>
  </si>
  <si>
    <t>2024-111</t>
  </si>
  <si>
    <t>2024-112</t>
  </si>
  <si>
    <t>2024-113</t>
  </si>
  <si>
    <t>2024-115</t>
  </si>
  <si>
    <t>2024-116</t>
  </si>
  <si>
    <t>2024-117</t>
  </si>
  <si>
    <t>Gross int to 26/2/25</t>
  </si>
  <si>
    <t>25/166A</t>
  </si>
  <si>
    <t>25/185A</t>
  </si>
  <si>
    <t>25/198A</t>
  </si>
  <si>
    <t>25/200A</t>
  </si>
  <si>
    <t>25/204</t>
  </si>
  <si>
    <t>25/203</t>
  </si>
  <si>
    <t>25/205</t>
  </si>
  <si>
    <t>25/206</t>
  </si>
  <si>
    <t>25/207</t>
  </si>
  <si>
    <t>25/208</t>
  </si>
  <si>
    <t>25/209</t>
  </si>
  <si>
    <t>25/210</t>
  </si>
  <si>
    <t>25/211</t>
  </si>
  <si>
    <t>25/212</t>
  </si>
  <si>
    <t>25/213</t>
  </si>
  <si>
    <t>25/214</t>
  </si>
  <si>
    <t>25/215</t>
  </si>
  <si>
    <t>25/216</t>
  </si>
  <si>
    <t>25/217</t>
  </si>
  <si>
    <t>25/218</t>
  </si>
  <si>
    <t>25/219</t>
  </si>
  <si>
    <t>25/220</t>
  </si>
  <si>
    <t>Deposit Refunds</t>
  </si>
  <si>
    <t>WSSC event cancelled</t>
  </si>
  <si>
    <t>25/36A</t>
  </si>
  <si>
    <t>25/199 part</t>
  </si>
  <si>
    <t>W Bell</t>
  </si>
  <si>
    <t>2024-119</t>
  </si>
  <si>
    <t>N Filletti</t>
  </si>
  <si>
    <t>2024-120</t>
  </si>
  <si>
    <t>2024-121</t>
  </si>
  <si>
    <t>D Gordon Barry gift card</t>
  </si>
  <si>
    <t>Marketing</t>
  </si>
  <si>
    <t>2024-118</t>
  </si>
  <si>
    <t>2024-122</t>
  </si>
  <si>
    <t>2024-123</t>
  </si>
  <si>
    <t>2024-124</t>
  </si>
  <si>
    <t>2024-125</t>
  </si>
  <si>
    <t>2024-126</t>
  </si>
  <si>
    <t>2024-127</t>
  </si>
  <si>
    <t>2024-128</t>
  </si>
  <si>
    <t>2024-129</t>
  </si>
  <si>
    <t>2024-130</t>
  </si>
  <si>
    <t>2024-131</t>
  </si>
  <si>
    <t>L Clough WSSC</t>
  </si>
  <si>
    <t>E Pugh</t>
  </si>
  <si>
    <t>Willingale Village Hall</t>
  </si>
  <si>
    <t>Registered Charity 284532</t>
  </si>
  <si>
    <t>2023/24</t>
  </si>
  <si>
    <t>Unrestricted funds</t>
  </si>
  <si>
    <t>Receipts</t>
  </si>
  <si>
    <t>From trading Activities</t>
  </si>
  <si>
    <t>Regular lettings</t>
  </si>
  <si>
    <t>Private lettings</t>
  </si>
  <si>
    <t>From Voluntary Sources</t>
  </si>
  <si>
    <t>Sundry income</t>
  </si>
  <si>
    <t>From Assets</t>
  </si>
  <si>
    <t>Deposit account interest</t>
  </si>
  <si>
    <t>Total Receipts</t>
  </si>
  <si>
    <t>Payments</t>
  </si>
  <si>
    <t>Waste</t>
  </si>
  <si>
    <t>Cancelled refunds</t>
  </si>
  <si>
    <t>Bank account charges</t>
  </si>
  <si>
    <t>Independent Examination</t>
  </si>
  <si>
    <t>Sundry Expenses</t>
  </si>
  <si>
    <t>Other Expenditure</t>
  </si>
  <si>
    <t>Total Payments</t>
  </si>
  <si>
    <t>Net Surplus</t>
  </si>
  <si>
    <t>Balances brought forward</t>
  </si>
  <si>
    <t>Balances carried forward</t>
  </si>
  <si>
    <t>Statement of Assets and Liabilities at 29th February 2024</t>
  </si>
  <si>
    <t>Monetary Assists</t>
  </si>
  <si>
    <t>Deposits and bank balances</t>
  </si>
  <si>
    <t>Deposit account</t>
  </si>
  <si>
    <t>Current account</t>
  </si>
  <si>
    <t>Debtors</t>
  </si>
  <si>
    <t>Creditors</t>
  </si>
  <si>
    <t>Non- Monetary Assets</t>
  </si>
  <si>
    <t>Tables and chairs</t>
  </si>
  <si>
    <t>Fire extinguishers</t>
  </si>
  <si>
    <t>Cleaning equipment</t>
  </si>
  <si>
    <t>TV equipment</t>
  </si>
  <si>
    <t>2024/25</t>
  </si>
  <si>
    <t>Damage deposits received</t>
  </si>
  <si>
    <r>
      <t xml:space="preserve">Cleaning </t>
    </r>
    <r>
      <rPr>
        <vertAlign val="superscript"/>
        <sz val="11"/>
        <color theme="1"/>
        <rFont val="Aptos Narrow"/>
        <family val="2"/>
        <scheme val="minor"/>
      </rPr>
      <t>9</t>
    </r>
  </si>
  <si>
    <r>
      <t xml:space="preserve">Service, repairs and maintenance </t>
    </r>
    <r>
      <rPr>
        <vertAlign val="superscript"/>
        <sz val="11"/>
        <color theme="1"/>
        <rFont val="Aptos Narrow"/>
        <family val="2"/>
        <scheme val="minor"/>
      </rPr>
      <t>5</t>
    </r>
  </si>
  <si>
    <r>
      <t xml:space="preserve">Electricity  </t>
    </r>
    <r>
      <rPr>
        <vertAlign val="superscript"/>
        <sz val="11"/>
        <color theme="1"/>
        <rFont val="Aptos Narrow"/>
        <family val="2"/>
        <scheme val="minor"/>
      </rPr>
      <t>2</t>
    </r>
  </si>
  <si>
    <t xml:space="preserve">Oil </t>
  </si>
  <si>
    <r>
      <t>Volunteer Expenses</t>
    </r>
    <r>
      <rPr>
        <vertAlign val="superscript"/>
        <sz val="11"/>
        <color theme="1"/>
        <rFont val="Aptos Narrow"/>
        <family val="2"/>
        <scheme val="minor"/>
      </rPr>
      <t xml:space="preserve"> 4</t>
    </r>
  </si>
  <si>
    <t>Damage deposits refunded</t>
  </si>
  <si>
    <t>Affiliation fees</t>
  </si>
  <si>
    <r>
      <t xml:space="preserve">Licence fees </t>
    </r>
    <r>
      <rPr>
        <vertAlign val="superscript"/>
        <sz val="11"/>
        <color theme="1"/>
        <rFont val="Aptos Narrow"/>
        <family val="2"/>
        <scheme val="minor"/>
      </rPr>
      <t>7</t>
    </r>
  </si>
  <si>
    <r>
      <t xml:space="preserve">New equipment </t>
    </r>
    <r>
      <rPr>
        <vertAlign val="superscript"/>
        <sz val="11"/>
        <color theme="1"/>
        <rFont val="Aptos Narrow"/>
        <family val="2"/>
        <scheme val="minor"/>
      </rPr>
      <t>3</t>
    </r>
  </si>
  <si>
    <t>Restricted equipment</t>
  </si>
  <si>
    <t>Barn dance profit £337.51</t>
  </si>
  <si>
    <t>Village Day  profit £674.48</t>
  </si>
  <si>
    <t>Craft fair profit £993.85</t>
  </si>
  <si>
    <t>New fridge for Cleminson room &amp; drain rods</t>
  </si>
  <si>
    <t>EIC &amp; ECIR inspection &amp; certification £2976 + PAT testing £300</t>
  </si>
  <si>
    <t>Includes new Hallmaster licence fee</t>
  </si>
  <si>
    <t xml:space="preserve">Childrens xmas party </t>
  </si>
  <si>
    <t>New cleaning contractors</t>
  </si>
  <si>
    <r>
      <t>Marketing</t>
    </r>
    <r>
      <rPr>
        <vertAlign val="superscript"/>
        <sz val="11"/>
        <color theme="1"/>
        <rFont val="Aptos Narrow"/>
        <family val="2"/>
        <scheme val="minor"/>
      </rPr>
      <t xml:space="preserve"> 8</t>
    </r>
  </si>
  <si>
    <t>Volunteer expenses</t>
  </si>
  <si>
    <t>Includes WSSC monthly contribution towards electricity</t>
  </si>
  <si>
    <t>J Mellows measure</t>
  </si>
  <si>
    <t xml:space="preserve">Unpaid letting invoices </t>
  </si>
  <si>
    <t xml:space="preserve">Fundraising advance payment </t>
  </si>
  <si>
    <r>
      <t>Unpaid repairs and maintenance invoices</t>
    </r>
    <r>
      <rPr>
        <vertAlign val="superscript"/>
        <sz val="11"/>
        <color theme="1"/>
        <rFont val="Aptos Narrow"/>
        <family val="2"/>
        <scheme val="minor"/>
      </rPr>
      <t xml:space="preserve"> </t>
    </r>
  </si>
  <si>
    <t xml:space="preserve">Advance hire bookings/ deposits held </t>
  </si>
  <si>
    <t>Hirer overpayments</t>
  </si>
  <si>
    <r>
      <t xml:space="preserve">Net Fundraising  </t>
    </r>
    <r>
      <rPr>
        <vertAlign val="superscript"/>
        <sz val="11"/>
        <color theme="1"/>
        <rFont val="Aptos Narrow"/>
        <family val="2"/>
        <scheme val="minor"/>
      </rPr>
      <t>1</t>
    </r>
    <r>
      <rPr>
        <sz val="11"/>
        <color theme="1"/>
        <rFont val="Aptos Narrow"/>
        <family val="2"/>
        <scheme val="minor"/>
      </rPr>
      <t xml:space="preserve"> </t>
    </r>
    <r>
      <rPr>
        <vertAlign val="superscript"/>
        <sz val="11"/>
        <color theme="1"/>
        <rFont val="Aptos Narrow"/>
        <family val="2"/>
        <scheme val="minor"/>
      </rPr>
      <t>&amp;</t>
    </r>
    <r>
      <rPr>
        <sz val="11"/>
        <color theme="1"/>
        <rFont val="Aptos Narrow"/>
        <family val="2"/>
        <scheme val="minor"/>
      </rPr>
      <t xml:space="preserve"> </t>
    </r>
    <r>
      <rPr>
        <vertAlign val="superscript"/>
        <sz val="11"/>
        <color theme="1"/>
        <rFont val="Aptos Narrow"/>
        <family val="2"/>
        <scheme val="minor"/>
      </rPr>
      <t>6</t>
    </r>
  </si>
  <si>
    <t>Fund raising and donations amended following Village Day</t>
  </si>
  <si>
    <t>Receipts and Payments Account for the year ended 28th February 2025</t>
  </si>
  <si>
    <t>A McKenna deposit</t>
  </si>
  <si>
    <t>see 25/6</t>
  </si>
  <si>
    <t>P Sweeting deposit</t>
  </si>
  <si>
    <t>S Byrne deposit</t>
  </si>
  <si>
    <t>D Steeple-risco deposit</t>
  </si>
  <si>
    <t>IT equipment</t>
  </si>
  <si>
    <t>Kitchen equipment</t>
  </si>
  <si>
    <t>25/204A</t>
  </si>
  <si>
    <t>25/215A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</si>
</sst>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Red]\-#,##0.00\ "/>
    <numFmt numFmtId="165" formatCode="0.00_ ;[Red]\-0.00\ "/>
    <numFmt numFmtId="166" formatCode="#,##0_ ;[Red]\-#,##0\ "/>
  </numFmts>
  <fonts count="15" x14ac:knownFonts="1">
    <font>
      <sz val="11"/>
      <color theme="1"/>
      <name val="Aptos Narrow"/>
      <family val="2"/>
      <scheme val="minor"/>
    </font>
    <font>
      <b/>
      <sz val="11"/>
      <color theme="1"/>
      <name val="Aptos Narrow"/>
      <family val="2"/>
      <scheme val="minor"/>
    </font>
    <font>
      <b/>
      <sz val="12"/>
      <color theme="1"/>
      <name val="Aptos Narrow"/>
      <family val="2"/>
      <scheme val="minor"/>
    </font>
    <font>
      <b/>
      <i/>
      <sz val="11"/>
      <color theme="1"/>
      <name val="Aptos Narrow"/>
      <family val="2"/>
      <scheme val="minor"/>
    </font>
    <font>
      <b/>
      <i/>
      <sz val="11"/>
      <color rgb="FFFF0000"/>
      <name val="Aptos Narrow"/>
      <family val="2"/>
      <scheme val="minor"/>
    </font>
    <font>
      <b/>
      <sz val="11"/>
      <color rgb="FF0070C0"/>
      <name val="Aptos Narrow"/>
      <family val="2"/>
      <scheme val="minor"/>
    </font>
    <font>
      <sz val="11"/>
      <name val="Aptos Narrow"/>
      <family val="2"/>
      <scheme val="minor"/>
    </font>
    <font>
      <sz val="11"/>
      <color rgb="FFFF0000"/>
      <name val="Aptos Narrow"/>
      <family val="2"/>
      <scheme val="minor"/>
    </font>
    <font>
      <b/>
      <sz val="11"/>
      <color rgb="FFFF0000"/>
      <name val="Aptos Narrow"/>
      <family val="2"/>
      <scheme val="minor"/>
    </font>
    <font>
      <b/>
      <u/>
      <sz val="11"/>
      <color theme="1"/>
      <name val="Aptos Narrow"/>
      <family val="2"/>
      <scheme val="minor"/>
    </font>
    <font>
      <sz val="8"/>
      <name val="Aptos Narrow"/>
      <family val="2"/>
      <scheme val="minor"/>
    </font>
    <font>
      <i/>
      <sz val="11"/>
      <color theme="1"/>
      <name val="Aptos Narrow"/>
      <family val="2"/>
      <scheme val="minor"/>
    </font>
    <font>
      <b/>
      <sz val="13"/>
      <color theme="1"/>
      <name val="Aptos Narrow"/>
      <family val="2"/>
      <scheme val="minor"/>
    </font>
    <font>
      <vertAlign val="superscript"/>
      <sz val="11"/>
      <color theme="1"/>
      <name val="Aptos Narrow"/>
      <family val="2"/>
      <scheme val="minor"/>
    </font>
    <font>
      <i/>
      <sz val="11"/>
      <name val="Aptos Narrow"/>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6" tint="0.79998168889431442"/>
        <bgColor indexed="64"/>
      </patternFill>
    </fill>
  </fills>
  <borders count="15">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96">
    <xf numFmtId="0" fontId="0" fillId="0" borderId="0" xfId="0"/>
    <xf numFmtId="0" fontId="1" fillId="0" borderId="0" xfId="0" applyFont="1"/>
    <xf numFmtId="49" fontId="1" fillId="0" borderId="0" xfId="0" applyNumberFormat="1" applyFont="1"/>
    <xf numFmtId="1" fontId="1" fillId="0" borderId="0" xfId="0" applyNumberFormat="1" applyFont="1" applyAlignment="1">
      <alignment horizontal="left"/>
    </xf>
    <xf numFmtId="49" fontId="0" fillId="0" borderId="0" xfId="0" applyNumberFormat="1"/>
    <xf numFmtId="1" fontId="0" fillId="0" borderId="0" xfId="0" applyNumberFormat="1" applyAlignment="1">
      <alignment horizontal="left"/>
    </xf>
    <xf numFmtId="164" fontId="0" fillId="2" borderId="0" xfId="0" applyNumberFormat="1" applyFill="1"/>
    <xf numFmtId="0" fontId="2" fillId="0" borderId="0" xfId="0" applyFont="1" applyAlignment="1">
      <alignment vertical="top"/>
    </xf>
    <xf numFmtId="49" fontId="2" fillId="0" borderId="0" xfId="0" applyNumberFormat="1" applyFont="1" applyAlignment="1">
      <alignment vertical="top"/>
    </xf>
    <xf numFmtId="0" fontId="0" fillId="0" borderId="0" xfId="0" applyAlignment="1">
      <alignment horizontal="center"/>
    </xf>
    <xf numFmtId="164" fontId="1" fillId="2" borderId="0" xfId="0" applyNumberFormat="1" applyFont="1" applyFill="1" applyAlignment="1">
      <alignment horizontal="center"/>
    </xf>
    <xf numFmtId="164" fontId="0" fillId="2" borderId="8" xfId="0" applyNumberFormat="1" applyFill="1" applyBorder="1"/>
    <xf numFmtId="165" fontId="0" fillId="0" borderId="0" xfId="0" applyNumberFormat="1"/>
    <xf numFmtId="14" fontId="0" fillId="0" borderId="0" xfId="0" applyNumberFormat="1"/>
    <xf numFmtId="0" fontId="2" fillId="0" borderId="0" xfId="0" applyFont="1" applyAlignment="1">
      <alignment vertical="center"/>
    </xf>
    <xf numFmtId="49" fontId="2" fillId="0" borderId="0" xfId="0" applyNumberFormat="1" applyFont="1" applyAlignment="1">
      <alignment vertical="center"/>
    </xf>
    <xf numFmtId="1" fontId="0" fillId="0" borderId="0" xfId="0" applyNumberFormat="1" applyAlignment="1">
      <alignment horizontal="left" vertical="center"/>
    </xf>
    <xf numFmtId="0" fontId="0" fillId="0" borderId="0" xfId="0" applyAlignment="1">
      <alignment horizontal="left"/>
    </xf>
    <xf numFmtId="165" fontId="1" fillId="0" borderId="0" xfId="0" applyNumberFormat="1" applyFont="1"/>
    <xf numFmtId="165" fontId="0" fillId="0" borderId="0" xfId="0" applyNumberFormat="1" applyAlignment="1">
      <alignment horizontal="center"/>
    </xf>
    <xf numFmtId="165" fontId="0" fillId="0" borderId="9" xfId="0" applyNumberFormat="1" applyBorder="1"/>
    <xf numFmtId="164" fontId="0" fillId="0" borderId="0" xfId="0" applyNumberFormat="1"/>
    <xf numFmtId="164" fontId="1" fillId="0" borderId="0" xfId="0" applyNumberFormat="1" applyFont="1"/>
    <xf numFmtId="165" fontId="1" fillId="0" borderId="1" xfId="0" applyNumberFormat="1" applyFont="1" applyBorder="1"/>
    <xf numFmtId="165" fontId="0" fillId="0" borderId="1" xfId="0" applyNumberFormat="1" applyBorder="1"/>
    <xf numFmtId="165" fontId="3" fillId="0" borderId="0" xfId="0" applyNumberFormat="1" applyFont="1"/>
    <xf numFmtId="165" fontId="0" fillId="0" borderId="1" xfId="0" applyNumberFormat="1" applyBorder="1" applyAlignment="1">
      <alignment horizontal="center"/>
    </xf>
    <xf numFmtId="165" fontId="5" fillId="0" borderId="0" xfId="0" applyNumberFormat="1" applyFont="1" applyAlignment="1">
      <alignment horizontal="center" vertical="center"/>
    </xf>
    <xf numFmtId="165" fontId="5" fillId="0" borderId="0" xfId="0" applyNumberFormat="1" applyFont="1" applyAlignment="1">
      <alignment horizontal="center"/>
    </xf>
    <xf numFmtId="165" fontId="6" fillId="0" borderId="0" xfId="0" applyNumberFormat="1" applyFont="1" applyAlignment="1">
      <alignment horizontal="center" vertical="center"/>
    </xf>
    <xf numFmtId="165" fontId="0" fillId="0" borderId="0" xfId="0" applyNumberFormat="1" applyAlignment="1">
      <alignment horizontal="left"/>
    </xf>
    <xf numFmtId="165" fontId="0" fillId="3" borderId="1" xfId="0" applyNumberFormat="1" applyFill="1" applyBorder="1"/>
    <xf numFmtId="165" fontId="0" fillId="0" borderId="8" xfId="0" applyNumberFormat="1" applyBorder="1"/>
    <xf numFmtId="165" fontId="0" fillId="0" borderId="10" xfId="0" applyNumberFormat="1" applyBorder="1"/>
    <xf numFmtId="17" fontId="0" fillId="0" borderId="0" xfId="0" applyNumberFormat="1"/>
    <xf numFmtId="165" fontId="0" fillId="0" borderId="11" xfId="0" applyNumberFormat="1" applyBorder="1"/>
    <xf numFmtId="17" fontId="1" fillId="0" borderId="0" xfId="0" applyNumberFormat="1" applyFont="1"/>
    <xf numFmtId="164" fontId="0" fillId="0" borderId="1" xfId="0" applyNumberFormat="1" applyBorder="1"/>
    <xf numFmtId="0" fontId="1" fillId="0" borderId="0" xfId="0" applyFont="1" applyAlignment="1">
      <alignment horizontal="left"/>
    </xf>
    <xf numFmtId="14" fontId="8" fillId="4" borderId="0" xfId="0" applyNumberFormat="1" applyFont="1" applyFill="1"/>
    <xf numFmtId="49" fontId="8" fillId="4" borderId="0" xfId="0" applyNumberFormat="1" applyFont="1" applyFill="1"/>
    <xf numFmtId="1" fontId="8" fillId="4" borderId="0" xfId="0" applyNumberFormat="1" applyFont="1" applyFill="1" applyAlignment="1">
      <alignment horizontal="left"/>
    </xf>
    <xf numFmtId="0" fontId="8" fillId="4" borderId="0" xfId="0" applyFont="1" applyFill="1"/>
    <xf numFmtId="164" fontId="7" fillId="4" borderId="0" xfId="0" applyNumberFormat="1" applyFont="1" applyFill="1"/>
    <xf numFmtId="165" fontId="8" fillId="4" borderId="0" xfId="0" applyNumberFormat="1" applyFont="1" applyFill="1"/>
    <xf numFmtId="165" fontId="7" fillId="4" borderId="0" xfId="0" applyNumberFormat="1" applyFont="1" applyFill="1"/>
    <xf numFmtId="165" fontId="8" fillId="4" borderId="1" xfId="0" applyNumberFormat="1" applyFont="1" applyFill="1" applyBorder="1"/>
    <xf numFmtId="49" fontId="9" fillId="4" borderId="0" xfId="0" applyNumberFormat="1" applyFont="1" applyFill="1"/>
    <xf numFmtId="165" fontId="0" fillId="0" borderId="12" xfId="0" applyNumberFormat="1" applyBorder="1"/>
    <xf numFmtId="165" fontId="0" fillId="5" borderId="0" xfId="0" applyNumberFormat="1" applyFill="1"/>
    <xf numFmtId="165" fontId="0" fillId="6" borderId="0" xfId="0" applyNumberFormat="1" applyFill="1"/>
    <xf numFmtId="164" fontId="1" fillId="6" borderId="0" xfId="0" applyNumberFormat="1" applyFont="1" applyFill="1"/>
    <xf numFmtId="0" fontId="0" fillId="0" borderId="7" xfId="0" applyBorder="1"/>
    <xf numFmtId="165" fontId="0" fillId="4" borderId="0" xfId="0" applyNumberFormat="1" applyFill="1"/>
    <xf numFmtId="14" fontId="0" fillId="4" borderId="0" xfId="0" applyNumberFormat="1" applyFill="1"/>
    <xf numFmtId="164" fontId="0" fillId="4" borderId="0" xfId="0" applyNumberFormat="1" applyFill="1"/>
    <xf numFmtId="0" fontId="0" fillId="4" borderId="0" xfId="0" applyFill="1"/>
    <xf numFmtId="49" fontId="0" fillId="4" borderId="0" xfId="0" applyNumberFormat="1" applyFill="1"/>
    <xf numFmtId="165" fontId="0" fillId="0" borderId="12" xfId="0" applyNumberFormat="1" applyBorder="1" applyAlignment="1">
      <alignment horizontal="center"/>
    </xf>
    <xf numFmtId="0" fontId="0" fillId="4" borderId="0" xfId="0" applyFill="1" applyAlignment="1">
      <alignment horizontal="left"/>
    </xf>
    <xf numFmtId="17" fontId="0" fillId="4" borderId="0" xfId="0" applyNumberFormat="1" applyFill="1"/>
    <xf numFmtId="164" fontId="0" fillId="0" borderId="0" xfId="0" applyNumberFormat="1" applyAlignment="1">
      <alignment horizontal="left"/>
    </xf>
    <xf numFmtId="164" fontId="0" fillId="0" borderId="8" xfId="0" applyNumberFormat="1" applyBorder="1"/>
    <xf numFmtId="164" fontId="0" fillId="0" borderId="10" xfId="0" applyNumberFormat="1" applyBorder="1"/>
    <xf numFmtId="164" fontId="0" fillId="0" borderId="9" xfId="0" applyNumberFormat="1" applyBorder="1"/>
    <xf numFmtId="166" fontId="0" fillId="0" borderId="0" xfId="0" applyNumberFormat="1" applyAlignment="1">
      <alignment horizontal="left"/>
    </xf>
    <xf numFmtId="164" fontId="1" fillId="0" borderId="0" xfId="0" applyNumberFormat="1" applyFont="1" applyAlignment="1">
      <alignment horizontal="left"/>
    </xf>
    <xf numFmtId="164" fontId="11" fillId="0" borderId="0" xfId="0" applyNumberFormat="1" applyFont="1"/>
    <xf numFmtId="0" fontId="1" fillId="0" borderId="0" xfId="0" applyFont="1" applyAlignment="1">
      <alignment horizontal="center" vertical="center"/>
    </xf>
    <xf numFmtId="0" fontId="1" fillId="0" borderId="0" xfId="0" applyFont="1" applyAlignment="1">
      <alignment horizontal="center"/>
    </xf>
    <xf numFmtId="0" fontId="12" fillId="0" borderId="0" xfId="0" applyFont="1"/>
    <xf numFmtId="0" fontId="11" fillId="0" borderId="0" xfId="0" applyFont="1"/>
    <xf numFmtId="164" fontId="0" fillId="0" borderId="13" xfId="0" applyNumberFormat="1" applyBorder="1"/>
    <xf numFmtId="164" fontId="0" fillId="0" borderId="14" xfId="0" applyNumberFormat="1" applyBorder="1"/>
    <xf numFmtId="164" fontId="0" fillId="0" borderId="3" xfId="0" applyNumberFormat="1" applyBorder="1"/>
    <xf numFmtId="0" fontId="13" fillId="0" borderId="0" xfId="0" applyFont="1" applyAlignment="1">
      <alignment horizontal="center"/>
    </xf>
    <xf numFmtId="0" fontId="13" fillId="0" borderId="0" xfId="0" applyFont="1"/>
    <xf numFmtId="4" fontId="1" fillId="0" borderId="0" xfId="0" applyNumberFormat="1" applyFont="1" applyAlignment="1">
      <alignment horizontal="left"/>
    </xf>
    <xf numFmtId="4" fontId="0" fillId="0" borderId="0" xfId="0" applyNumberFormat="1"/>
    <xf numFmtId="4" fontId="3" fillId="0" borderId="0" xfId="0" applyNumberFormat="1" applyFont="1"/>
    <xf numFmtId="4" fontId="14" fillId="0" borderId="0" xfId="0" applyNumberFormat="1" applyFont="1"/>
    <xf numFmtId="165" fontId="0" fillId="0" borderId="2" xfId="0" applyNumberFormat="1" applyBorder="1" applyAlignment="1">
      <alignment horizontal="center"/>
    </xf>
    <xf numFmtId="165" fontId="0" fillId="0" borderId="3" xfId="0" applyNumberFormat="1" applyBorder="1" applyAlignment="1">
      <alignment horizontal="center"/>
    </xf>
    <xf numFmtId="165" fontId="0" fillId="0" borderId="4" xfId="0" applyNumberFormat="1" applyBorder="1" applyAlignment="1">
      <alignment horizontal="center"/>
    </xf>
    <xf numFmtId="165" fontId="0" fillId="0" borderId="6" xfId="0" applyNumberFormat="1" applyBorder="1" applyAlignment="1">
      <alignment horizontal="center"/>
    </xf>
    <xf numFmtId="165" fontId="0" fillId="0" borderId="7" xfId="0" applyNumberFormat="1" applyBorder="1" applyAlignment="1">
      <alignment horizontal="center"/>
    </xf>
    <xf numFmtId="164" fontId="1" fillId="2" borderId="2"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5" fontId="0" fillId="0" borderId="12" xfId="0" applyNumberFormat="1" applyBorder="1" applyAlignment="1">
      <alignment horizontal="center"/>
    </xf>
    <xf numFmtId="165" fontId="0" fillId="0" borderId="8" xfId="0" applyNumberFormat="1" applyBorder="1" applyAlignment="1">
      <alignment horizontal="center"/>
    </xf>
    <xf numFmtId="165" fontId="0" fillId="0" borderId="10" xfId="0" applyNumberFormat="1" applyBorder="1" applyAlignment="1">
      <alignment horizontal="center"/>
    </xf>
    <xf numFmtId="165" fontId="0" fillId="0" borderId="2" xfId="0" applyNumberFormat="1" applyBorder="1" applyAlignment="1">
      <alignment horizontal="center" vertical="center"/>
    </xf>
    <xf numFmtId="165" fontId="0" fillId="0" borderId="3" xfId="0" applyNumberFormat="1" applyBorder="1" applyAlignment="1">
      <alignment horizontal="center" vertical="center"/>
    </xf>
    <xf numFmtId="165" fontId="0" fillId="0" borderId="4" xfId="0" applyNumberFormat="1" applyBorder="1" applyAlignment="1">
      <alignment horizontal="center" vertical="center"/>
    </xf>
    <xf numFmtId="165" fontId="0" fillId="0" borderId="5" xfId="0" applyNumberFormat="1" applyBorder="1" applyAlignment="1">
      <alignment horizontal="center"/>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Lin Sanderson" id="{67981637-9E4D-4574-90EC-1BFFE0434E0A}" userId="S::lin@aclcommercial.com::81ceca72-3694-4640-a57f-b5ad27f036c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L80" dT="2024-08-05T13:40:54.60" personId="{67981637-9E4D-4574-90EC-1BFFE0434E0A}" id="{B82B2805-8820-4B81-A60C-4AA2B74287E6}">
    <text>Event 1</text>
  </threadedComment>
  <threadedComment ref="AL84" dT="2024-05-22T15:48:40.93" personId="{67981637-9E4D-4574-90EC-1BFFE0434E0A}" id="{A5BFDA81-6B85-4B9F-8EB6-536B0F26F149}">
    <text>Event 1</text>
  </threadedComment>
  <threadedComment ref="AL86" dT="2024-05-22T15:47:59.21" personId="{67981637-9E4D-4574-90EC-1BFFE0434E0A}" id="{F3CC6693-2F81-429F-98B9-D92C7B3B6F43}">
    <text>Event 1</text>
  </threadedComment>
  <threadedComment ref="AM87" dT="2024-05-22T15:48:15.11" personId="{67981637-9E4D-4574-90EC-1BFFE0434E0A}" id="{E0171DC8-A823-41A5-9D8C-85EC179995D7}">
    <text>Event 1</text>
  </threadedComment>
  <threadedComment ref="AL128" dT="2024-08-06T15:42:43.47" personId="{67981637-9E4D-4574-90EC-1BFFE0434E0A}" id="{4514A485-89A2-46BA-B568-0EA3A3B8FD30}">
    <text>Event 2</text>
  </threadedComment>
  <threadedComment ref="AL129" dT="2024-08-06T15:43:41.81" personId="{67981637-9E4D-4574-90EC-1BFFE0434E0A}" id="{7A87CFE8-4AA4-489D-A8D1-2B99DEA41F86}">
    <text>Event 2</text>
  </threadedComment>
  <threadedComment ref="AL131" dT="2024-08-06T15:44:10.51" personId="{67981637-9E4D-4574-90EC-1BFFE0434E0A}" id="{3F16BE70-DB65-468B-A8CB-1FB07993BA56}">
    <text>Event 2</text>
  </threadedComment>
  <threadedComment ref="AM134" dT="2024-05-22T15:48:25.98" personId="{67981637-9E4D-4574-90EC-1BFFE0434E0A}" id="{F8909B93-29EA-4D5C-B431-C493018891A6}">
    <text>Event 1</text>
  </threadedComment>
  <threadedComment ref="AL135" dT="2024-08-05T13:44:42.56" personId="{67981637-9E4D-4574-90EC-1BFFE0434E0A}" id="{C3839EEA-57FB-4427-A530-EBD0FC3F223E}">
    <text xml:space="preserve">Event 1
</text>
  </threadedComment>
  <threadedComment ref="AL137" dT="2024-08-06T15:43:30.99" personId="{67981637-9E4D-4574-90EC-1BFFE0434E0A}" id="{5AA1E827-DEB6-4BB7-91B3-2F72DA40BF9A}">
    <text>Event 2</text>
  </threadedComment>
  <threadedComment ref="AM155" dT="2024-08-06T15:50:19.32" personId="{67981637-9E4D-4574-90EC-1BFFE0434E0A}" id="{BC96E485-9E20-4FC8-8636-62A211CF7EC4}">
    <text>Event 2</text>
  </threadedComment>
  <threadedComment ref="AM164" dT="2024-08-06T15:46:24.77" personId="{67981637-9E4D-4574-90EC-1BFFE0434E0A}" id="{17BF4E24-8F18-4DC4-8A59-41384C27A0C9}">
    <text>Event 2</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630BF-9003-4D7F-A247-D675AE30EA03}">
  <dimension ref="A1:AQ481"/>
  <sheetViews>
    <sheetView tabSelected="1" zoomScaleNormal="100" workbookViewId="0">
      <pane ySplit="10" topLeftCell="A289" activePane="bottomLeft" state="frozen"/>
      <selection pane="bottomLeft" activeCell="C291" sqref="C291"/>
    </sheetView>
  </sheetViews>
  <sheetFormatPr defaultColWidth="8.77734375" defaultRowHeight="14.4" x14ac:dyDescent="0.3"/>
  <cols>
    <col min="1" max="1" width="13.44140625" customWidth="1"/>
    <col min="2" max="2" width="10.109375" style="4" customWidth="1"/>
    <col min="3" max="3" width="13.77734375" bestFit="1" customWidth="1"/>
    <col min="4" max="4" width="28" bestFit="1" customWidth="1"/>
    <col min="7" max="9" width="9.44140625" style="12" bestFit="1" customWidth="1"/>
    <col min="10" max="10" width="9.6640625" style="12" bestFit="1" customWidth="1"/>
    <col min="11" max="11" width="9.44140625" style="12" bestFit="1" customWidth="1"/>
    <col min="12" max="13" width="8.77734375" style="12" customWidth="1"/>
    <col min="14" max="15" width="9" style="12" bestFit="1" customWidth="1"/>
    <col min="16" max="16" width="11.44140625" style="12" bestFit="1" customWidth="1"/>
    <col min="17" max="17" width="9" style="12" bestFit="1" customWidth="1"/>
    <col min="18" max="18" width="9.109375" style="12" bestFit="1" customWidth="1"/>
    <col min="19" max="19" width="12.109375" style="12" bestFit="1" customWidth="1"/>
    <col min="20" max="20" width="12" style="12" customWidth="1"/>
    <col min="21" max="21" width="9" style="12" bestFit="1" customWidth="1"/>
    <col min="22" max="22" width="9.109375" style="12" bestFit="1" customWidth="1"/>
    <col min="23" max="25" width="13.109375" style="12" customWidth="1"/>
    <col min="26" max="26" width="9.77734375" style="12" bestFit="1" customWidth="1"/>
    <col min="27" max="28" width="9" style="12" bestFit="1" customWidth="1"/>
    <col min="29" max="30" width="8.77734375" style="12" customWidth="1"/>
    <col min="31" max="32" width="9" style="12" bestFit="1" customWidth="1"/>
    <col min="33" max="35" width="8.77734375" style="12" customWidth="1"/>
    <col min="36" max="38" width="9" style="12" bestFit="1" customWidth="1"/>
    <col min="39" max="39" width="10.44140625" style="12" bestFit="1" customWidth="1"/>
    <col min="40" max="41" width="9.44140625" bestFit="1" customWidth="1"/>
  </cols>
  <sheetData>
    <row r="1" spans="1:43" s="1" customFormat="1" x14ac:dyDescent="0.3">
      <c r="A1" s="1" t="s">
        <v>89</v>
      </c>
      <c r="B1" s="2"/>
      <c r="C1" s="3"/>
      <c r="D1"/>
      <c r="E1"/>
      <c r="F1"/>
      <c r="G1" s="18"/>
      <c r="H1" s="18"/>
      <c r="I1" s="23"/>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 t="s">
        <v>162</v>
      </c>
      <c r="AN1" s="22"/>
      <c r="AO1" s="22"/>
    </row>
    <row r="2" spans="1:43" s="1" customFormat="1" x14ac:dyDescent="0.3">
      <c r="A2" s="1" t="s">
        <v>0</v>
      </c>
      <c r="B2" s="2"/>
      <c r="C2" s="3"/>
      <c r="D2"/>
      <c r="E2"/>
      <c r="F2"/>
      <c r="G2" s="18"/>
      <c r="H2" s="18"/>
      <c r="I2" s="23"/>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49" t="s">
        <v>161</v>
      </c>
      <c r="AM2" s="49" t="s">
        <v>163</v>
      </c>
      <c r="AN2" s="49"/>
      <c r="AO2" s="49"/>
      <c r="AP2" s="49"/>
      <c r="AQ2" s="49"/>
    </row>
    <row r="3" spans="1:43" s="1" customFormat="1" x14ac:dyDescent="0.3">
      <c r="B3" s="2"/>
      <c r="C3" s="3"/>
      <c r="D3"/>
      <c r="E3"/>
      <c r="F3"/>
      <c r="G3" s="18"/>
      <c r="H3" s="18"/>
      <c r="I3" s="23"/>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50" t="s">
        <v>212</v>
      </c>
      <c r="AM3" s="50" t="s">
        <v>213</v>
      </c>
      <c r="AN3" s="51"/>
      <c r="AO3" s="22"/>
    </row>
    <row r="4" spans="1:43" s="1" customFormat="1" x14ac:dyDescent="0.3">
      <c r="B4" s="2"/>
      <c r="C4" s="3"/>
      <c r="D4"/>
      <c r="E4"/>
      <c r="F4"/>
      <c r="G4" s="18"/>
      <c r="H4" s="18"/>
      <c r="I4" s="23"/>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53" t="s">
        <v>313</v>
      </c>
      <c r="AM4" s="54">
        <v>45605</v>
      </c>
      <c r="AN4" s="55" t="s">
        <v>314</v>
      </c>
      <c r="AO4" s="22"/>
    </row>
    <row r="5" spans="1:43" ht="15.6" x14ac:dyDescent="0.3">
      <c r="A5" s="14" t="s">
        <v>2</v>
      </c>
      <c r="B5" s="15"/>
      <c r="D5" s="16" t="s">
        <v>75</v>
      </c>
      <c r="I5" s="24"/>
      <c r="J5" s="12" t="s">
        <v>1</v>
      </c>
      <c r="AN5" s="21"/>
      <c r="AO5" s="21"/>
    </row>
    <row r="6" spans="1:43" x14ac:dyDescent="0.3">
      <c r="C6" s="5"/>
      <c r="I6" s="24"/>
      <c r="AN6" s="21"/>
      <c r="AO6" s="21"/>
    </row>
    <row r="7" spans="1:43" ht="20.55" customHeight="1" x14ac:dyDescent="0.3">
      <c r="A7" s="7"/>
      <c r="B7" s="8"/>
      <c r="C7" s="5"/>
      <c r="D7" t="s">
        <v>3</v>
      </c>
      <c r="G7" s="12" t="s">
        <v>4</v>
      </c>
      <c r="I7" s="24"/>
      <c r="J7" s="25" t="s">
        <v>5</v>
      </c>
      <c r="K7" s="25"/>
      <c r="O7" s="88" t="s">
        <v>6</v>
      </c>
      <c r="P7" s="89"/>
      <c r="Q7" s="89"/>
      <c r="R7" s="89"/>
      <c r="S7" s="89"/>
      <c r="T7" s="89"/>
      <c r="U7" s="89"/>
      <c r="V7" s="90"/>
      <c r="AC7" s="91" t="s">
        <v>7</v>
      </c>
      <c r="AD7" s="92"/>
      <c r="AE7" s="92"/>
      <c r="AF7" s="92"/>
      <c r="AG7" s="92"/>
      <c r="AH7" s="93"/>
      <c r="AN7" s="21"/>
      <c r="AO7" s="21"/>
    </row>
    <row r="8" spans="1:43" x14ac:dyDescent="0.3">
      <c r="A8" t="s">
        <v>8</v>
      </c>
      <c r="B8" s="2" t="s">
        <v>76</v>
      </c>
      <c r="C8" s="5"/>
      <c r="G8" s="81" t="s">
        <v>9</v>
      </c>
      <c r="H8" s="83"/>
      <c r="I8" s="26"/>
      <c r="K8" s="81" t="s">
        <v>10</v>
      </c>
      <c r="L8" s="83"/>
      <c r="O8" s="81" t="s">
        <v>11</v>
      </c>
      <c r="P8" s="82"/>
      <c r="Q8" s="82"/>
      <c r="R8" s="82"/>
      <c r="S8" s="83"/>
      <c r="T8" s="58"/>
      <c r="U8" s="91" t="s">
        <v>12</v>
      </c>
      <c r="V8" s="93"/>
      <c r="AC8" s="94" t="s">
        <v>13</v>
      </c>
      <c r="AD8" s="94"/>
      <c r="AE8" s="94"/>
      <c r="AJ8" s="81" t="s">
        <v>14</v>
      </c>
      <c r="AK8" s="82"/>
      <c r="AL8" s="82"/>
      <c r="AM8" s="83"/>
      <c r="AN8" s="21"/>
      <c r="AO8" s="21"/>
    </row>
    <row r="9" spans="1:43" x14ac:dyDescent="0.3">
      <c r="A9" s="9" t="s">
        <v>15</v>
      </c>
      <c r="C9" s="5"/>
      <c r="G9" s="19" t="s">
        <v>16</v>
      </c>
      <c r="H9" s="19" t="s">
        <v>17</v>
      </c>
      <c r="I9" s="26" t="s">
        <v>18</v>
      </c>
      <c r="J9" s="19" t="s">
        <v>19</v>
      </c>
      <c r="K9" s="19" t="s">
        <v>20</v>
      </c>
      <c r="L9" s="19" t="s">
        <v>21</v>
      </c>
      <c r="M9" s="27" t="s">
        <v>22</v>
      </c>
      <c r="N9" s="12" t="s">
        <v>23</v>
      </c>
      <c r="P9" s="12" t="s">
        <v>311</v>
      </c>
      <c r="Q9" s="12" t="s">
        <v>24</v>
      </c>
      <c r="S9" s="19" t="s">
        <v>25</v>
      </c>
      <c r="T9" s="19" t="s">
        <v>279</v>
      </c>
      <c r="AB9" s="12" t="s">
        <v>171</v>
      </c>
      <c r="AC9" s="19" t="s">
        <v>26</v>
      </c>
      <c r="AE9" s="19" t="s">
        <v>15</v>
      </c>
      <c r="AF9" s="19" t="s">
        <v>27</v>
      </c>
      <c r="AG9" s="19"/>
      <c r="AH9" s="19" t="s">
        <v>28</v>
      </c>
      <c r="AI9" s="28" t="s">
        <v>22</v>
      </c>
      <c r="AJ9" s="19"/>
      <c r="AL9" s="84" t="s">
        <v>29</v>
      </c>
      <c r="AM9" s="85"/>
      <c r="AN9" s="86" t="s">
        <v>30</v>
      </c>
      <c r="AO9" s="87"/>
    </row>
    <row r="10" spans="1:43" x14ac:dyDescent="0.3">
      <c r="A10" t="s">
        <v>31</v>
      </c>
      <c r="B10" s="4" t="s">
        <v>32</v>
      </c>
      <c r="C10" s="5" t="s">
        <v>33</v>
      </c>
      <c r="D10" t="s">
        <v>34</v>
      </c>
      <c r="E10" t="s">
        <v>35</v>
      </c>
      <c r="F10" s="1" t="s">
        <v>158</v>
      </c>
      <c r="G10" s="19" t="s">
        <v>36</v>
      </c>
      <c r="H10" s="19" t="s">
        <v>36</v>
      </c>
      <c r="I10" s="26" t="s">
        <v>37</v>
      </c>
      <c r="J10" s="19" t="s">
        <v>38</v>
      </c>
      <c r="K10" s="19" t="s">
        <v>39</v>
      </c>
      <c r="L10" s="19" t="s">
        <v>39</v>
      </c>
      <c r="M10" s="27" t="s">
        <v>40</v>
      </c>
      <c r="N10" s="29" t="s">
        <v>41</v>
      </c>
      <c r="O10" s="29" t="s">
        <v>42</v>
      </c>
      <c r="P10" s="19" t="s">
        <v>43</v>
      </c>
      <c r="Q10" s="30" t="s">
        <v>43</v>
      </c>
      <c r="R10" s="19" t="s">
        <v>44</v>
      </c>
      <c r="S10" s="19" t="s">
        <v>45</v>
      </c>
      <c r="T10" s="19" t="s">
        <v>300</v>
      </c>
      <c r="U10" s="19" t="s">
        <v>46</v>
      </c>
      <c r="V10" s="12" t="s">
        <v>47</v>
      </c>
      <c r="W10" s="19" t="s">
        <v>48</v>
      </c>
      <c r="X10" s="19" t="s">
        <v>49</v>
      </c>
      <c r="Y10" s="12" t="s">
        <v>50</v>
      </c>
      <c r="Z10" s="12" t="s">
        <v>529</v>
      </c>
      <c r="AA10" s="12" t="s">
        <v>51</v>
      </c>
      <c r="AB10" s="12" t="s">
        <v>172</v>
      </c>
      <c r="AC10" s="12" t="s">
        <v>45</v>
      </c>
      <c r="AD10" s="19" t="s">
        <v>52</v>
      </c>
      <c r="AE10" s="19" t="s">
        <v>53</v>
      </c>
      <c r="AF10" s="19" t="s">
        <v>54</v>
      </c>
      <c r="AG10" s="19" t="s">
        <v>116</v>
      </c>
      <c r="AH10" s="19" t="s">
        <v>55</v>
      </c>
      <c r="AI10" s="28" t="s">
        <v>56</v>
      </c>
      <c r="AJ10" s="19" t="s">
        <v>57</v>
      </c>
      <c r="AK10" s="19" t="s">
        <v>58</v>
      </c>
      <c r="AL10" s="19" t="s">
        <v>59</v>
      </c>
      <c r="AM10" s="19" t="s">
        <v>60</v>
      </c>
      <c r="AN10" s="10" t="s">
        <v>61</v>
      </c>
      <c r="AO10" s="10" t="s">
        <v>62</v>
      </c>
    </row>
    <row r="11" spans="1:43" x14ac:dyDescent="0.3">
      <c r="C11" s="5"/>
      <c r="D11" s="1" t="s">
        <v>63</v>
      </c>
      <c r="G11" s="12">
        <v>13194.7</v>
      </c>
      <c r="H11" s="12">
        <v>9770.11</v>
      </c>
      <c r="I11" s="31">
        <v>22964.81</v>
      </c>
      <c r="AN11" s="11">
        <f>SUM(G11:H11)</f>
        <v>22964.81</v>
      </c>
      <c r="AO11" s="11">
        <f>SUM(I11:AM11)</f>
        <v>22964.81</v>
      </c>
      <c r="AP11" s="12"/>
    </row>
    <row r="12" spans="1:43" x14ac:dyDescent="0.3">
      <c r="H12" s="20"/>
      <c r="AN12" s="6"/>
      <c r="AO12" s="6"/>
    </row>
    <row r="13" spans="1:43" x14ac:dyDescent="0.3">
      <c r="A13" s="13">
        <v>45353</v>
      </c>
      <c r="B13" s="4" t="s">
        <v>269</v>
      </c>
      <c r="D13" t="s">
        <v>92</v>
      </c>
      <c r="H13" s="20">
        <v>-59.99</v>
      </c>
      <c r="AA13" s="12">
        <v>-59.99</v>
      </c>
      <c r="AN13" s="6"/>
      <c r="AO13" s="6"/>
    </row>
    <row r="14" spans="1:43" x14ac:dyDescent="0.3">
      <c r="A14" s="13">
        <v>45357</v>
      </c>
      <c r="B14" s="4" t="s">
        <v>119</v>
      </c>
      <c r="C14" s="5"/>
      <c r="D14" t="s">
        <v>77</v>
      </c>
      <c r="E14" s="34"/>
      <c r="F14" s="34"/>
      <c r="H14" s="20">
        <v>-175.5</v>
      </c>
      <c r="R14" s="12">
        <v>-175.5</v>
      </c>
      <c r="AN14" s="6"/>
      <c r="AO14" s="6"/>
    </row>
    <row r="15" spans="1:43" x14ac:dyDescent="0.3">
      <c r="A15" s="13">
        <v>45357</v>
      </c>
      <c r="C15" s="17">
        <v>18456</v>
      </c>
      <c r="D15" t="s">
        <v>165</v>
      </c>
      <c r="H15" s="20">
        <v>26</v>
      </c>
      <c r="K15" s="12">
        <v>26</v>
      </c>
      <c r="AN15" s="6"/>
      <c r="AO15" s="6"/>
    </row>
    <row r="16" spans="1:43" x14ac:dyDescent="0.3">
      <c r="A16" s="13">
        <v>45358</v>
      </c>
      <c r="B16" s="4" t="s">
        <v>120</v>
      </c>
      <c r="C16" s="17">
        <v>18453</v>
      </c>
      <c r="D16" t="s">
        <v>86</v>
      </c>
      <c r="E16" s="34">
        <v>45323</v>
      </c>
      <c r="F16" s="34"/>
      <c r="H16" s="20">
        <v>78</v>
      </c>
      <c r="K16" s="12">
        <v>78</v>
      </c>
      <c r="AN16" s="6"/>
      <c r="AO16" s="6"/>
    </row>
    <row r="17" spans="1:42" x14ac:dyDescent="0.3">
      <c r="A17" s="13">
        <v>45358</v>
      </c>
      <c r="B17" s="4" t="s">
        <v>135</v>
      </c>
      <c r="C17" s="17">
        <v>18451</v>
      </c>
      <c r="D17" t="s">
        <v>84</v>
      </c>
      <c r="E17" s="34">
        <v>45323</v>
      </c>
      <c r="F17" s="34"/>
      <c r="H17" s="20">
        <v>52</v>
      </c>
      <c r="K17" s="12">
        <v>52</v>
      </c>
      <c r="AN17" s="6"/>
      <c r="AO17" s="6"/>
    </row>
    <row r="18" spans="1:42" x14ac:dyDescent="0.3">
      <c r="A18" s="13">
        <v>45358</v>
      </c>
      <c r="B18" s="4" t="s">
        <v>136</v>
      </c>
      <c r="C18" s="5">
        <v>18432</v>
      </c>
      <c r="D18" t="s">
        <v>72</v>
      </c>
      <c r="E18" s="34">
        <v>45352</v>
      </c>
      <c r="F18" s="34"/>
      <c r="H18" s="20">
        <v>100</v>
      </c>
      <c r="L18" s="12">
        <v>100</v>
      </c>
      <c r="AN18" s="6"/>
      <c r="AO18" s="6"/>
    </row>
    <row r="19" spans="1:42" x14ac:dyDescent="0.3">
      <c r="A19" s="13">
        <v>45359</v>
      </c>
      <c r="B19" s="4" t="s">
        <v>137</v>
      </c>
      <c r="C19" s="5">
        <v>18314</v>
      </c>
      <c r="D19" t="s">
        <v>70</v>
      </c>
      <c r="E19" t="s">
        <v>96</v>
      </c>
      <c r="H19" s="20">
        <v>104</v>
      </c>
      <c r="K19" s="12">
        <v>104</v>
      </c>
      <c r="AN19" s="6"/>
      <c r="AO19" s="6"/>
    </row>
    <row r="20" spans="1:42" x14ac:dyDescent="0.3">
      <c r="A20" s="13">
        <v>45359</v>
      </c>
      <c r="B20" s="4" t="s">
        <v>138</v>
      </c>
      <c r="C20" s="5">
        <v>18334</v>
      </c>
      <c r="D20" t="s">
        <v>70</v>
      </c>
      <c r="E20" t="s">
        <v>95</v>
      </c>
      <c r="H20" s="20">
        <v>130</v>
      </c>
      <c r="K20" s="12">
        <v>130</v>
      </c>
      <c r="AN20" s="6"/>
      <c r="AO20" s="6"/>
    </row>
    <row r="21" spans="1:42" x14ac:dyDescent="0.3">
      <c r="A21" s="13">
        <v>45359</v>
      </c>
      <c r="B21" s="4" t="s">
        <v>139</v>
      </c>
      <c r="C21" s="5">
        <v>18361</v>
      </c>
      <c r="D21" t="s">
        <v>70</v>
      </c>
      <c r="E21" t="s">
        <v>95</v>
      </c>
      <c r="H21" s="20">
        <v>130</v>
      </c>
      <c r="K21" s="12">
        <v>130</v>
      </c>
      <c r="AN21" s="6"/>
      <c r="AO21" s="6"/>
    </row>
    <row r="22" spans="1:42" x14ac:dyDescent="0.3">
      <c r="A22" s="13">
        <v>45360</v>
      </c>
      <c r="B22" s="4" t="s">
        <v>140</v>
      </c>
      <c r="C22" s="17">
        <v>18446</v>
      </c>
      <c r="D22" t="s">
        <v>70</v>
      </c>
      <c r="E22" s="34">
        <v>45323</v>
      </c>
      <c r="F22" s="34"/>
      <c r="H22" s="20">
        <v>104</v>
      </c>
      <c r="K22" s="12">
        <v>104</v>
      </c>
      <c r="AN22" s="6"/>
      <c r="AO22" s="6"/>
    </row>
    <row r="23" spans="1:42" x14ac:dyDescent="0.3">
      <c r="A23" s="13"/>
      <c r="C23" s="5"/>
      <c r="D23" s="1"/>
      <c r="G23" s="32">
        <f>SUM(G11:G22)</f>
        <v>13194.7</v>
      </c>
      <c r="H23" s="33">
        <f>SUM(H11:H22)</f>
        <v>10258.620000000001</v>
      </c>
      <c r="AN23" s="6"/>
      <c r="AO23" s="6"/>
    </row>
    <row r="24" spans="1:42" x14ac:dyDescent="0.3">
      <c r="A24" s="13"/>
      <c r="C24" s="5"/>
      <c r="H24" s="20"/>
      <c r="AN24" s="6"/>
      <c r="AO24" s="6"/>
    </row>
    <row r="25" spans="1:42" x14ac:dyDescent="0.3">
      <c r="A25" s="13">
        <v>45360</v>
      </c>
      <c r="B25" s="4" t="s">
        <v>141</v>
      </c>
      <c r="C25" s="5">
        <v>55</v>
      </c>
      <c r="D25" t="s">
        <v>69</v>
      </c>
      <c r="E25" s="34"/>
      <c r="F25" s="34"/>
      <c r="H25" s="20">
        <v>-32</v>
      </c>
      <c r="R25" s="12">
        <v>-32</v>
      </c>
      <c r="AN25" s="6"/>
      <c r="AO25" s="6"/>
    </row>
    <row r="26" spans="1:42" x14ac:dyDescent="0.3">
      <c r="A26" s="13">
        <v>45362</v>
      </c>
      <c r="B26" s="4" t="s">
        <v>142</v>
      </c>
      <c r="C26" s="17">
        <v>18448</v>
      </c>
      <c r="D26" t="s">
        <v>81</v>
      </c>
      <c r="E26" s="34">
        <v>45323</v>
      </c>
      <c r="F26" s="34"/>
      <c r="H26" s="20">
        <v>547</v>
      </c>
      <c r="K26" s="12">
        <v>447</v>
      </c>
      <c r="V26" s="12">
        <v>100</v>
      </c>
      <c r="AN26" s="6"/>
      <c r="AO26" s="6"/>
    </row>
    <row r="27" spans="1:42" x14ac:dyDescent="0.3">
      <c r="A27" s="13">
        <v>45363</v>
      </c>
      <c r="B27" s="4" t="s">
        <v>143</v>
      </c>
      <c r="C27" s="17">
        <v>18452</v>
      </c>
      <c r="D27" t="s">
        <v>85</v>
      </c>
      <c r="E27" s="34">
        <v>45323</v>
      </c>
      <c r="F27" s="34"/>
      <c r="H27" s="20">
        <v>78</v>
      </c>
      <c r="K27" s="12">
        <v>78</v>
      </c>
      <c r="AN27" s="6"/>
      <c r="AO27" s="6"/>
    </row>
    <row r="28" spans="1:42" x14ac:dyDescent="0.3">
      <c r="A28" s="13">
        <v>45363</v>
      </c>
      <c r="B28" s="4" t="s">
        <v>144</v>
      </c>
      <c r="C28" s="5"/>
      <c r="D28" t="s">
        <v>78</v>
      </c>
      <c r="E28" s="34"/>
      <c r="F28" s="34"/>
      <c r="H28" s="20">
        <v>-195</v>
      </c>
      <c r="AG28" s="12">
        <v>-195</v>
      </c>
      <c r="AN28" s="6"/>
      <c r="AO28" s="6"/>
    </row>
    <row r="29" spans="1:42" x14ac:dyDescent="0.3">
      <c r="A29" s="13">
        <v>45364</v>
      </c>
      <c r="B29" s="4" t="s">
        <v>145</v>
      </c>
      <c r="C29" s="17">
        <v>18449</v>
      </c>
      <c r="D29" s="17" t="s">
        <v>82</v>
      </c>
      <c r="E29" s="34">
        <v>45323</v>
      </c>
      <c r="F29" s="34"/>
      <c r="H29" s="20">
        <v>52</v>
      </c>
      <c r="K29" s="12">
        <v>52</v>
      </c>
      <c r="AN29" s="6"/>
      <c r="AO29" s="6"/>
    </row>
    <row r="30" spans="1:42" x14ac:dyDescent="0.3">
      <c r="A30" s="13">
        <v>45370</v>
      </c>
      <c r="B30" s="4" t="s">
        <v>146</v>
      </c>
      <c r="C30" s="5"/>
      <c r="D30" t="s">
        <v>88</v>
      </c>
      <c r="E30" s="34"/>
      <c r="F30" s="34"/>
      <c r="H30" s="20">
        <v>-5</v>
      </c>
      <c r="AE30" s="12">
        <v>-5</v>
      </c>
      <c r="AN30" s="6"/>
      <c r="AO30" s="6"/>
    </row>
    <row r="31" spans="1:42" x14ac:dyDescent="0.3">
      <c r="A31" s="13">
        <v>45370</v>
      </c>
      <c r="B31" s="4" t="s">
        <v>147</v>
      </c>
      <c r="C31" s="17">
        <v>18444</v>
      </c>
      <c r="D31" t="s">
        <v>74</v>
      </c>
      <c r="E31" s="34">
        <v>45352</v>
      </c>
      <c r="F31" s="34"/>
      <c r="H31" s="20">
        <v>240</v>
      </c>
      <c r="K31" s="12">
        <v>240</v>
      </c>
      <c r="AN31" s="6"/>
      <c r="AO31" s="6"/>
      <c r="AP31" s="21"/>
    </row>
    <row r="32" spans="1:42" x14ac:dyDescent="0.3">
      <c r="A32" s="13">
        <v>45370</v>
      </c>
      <c r="B32" s="4" t="s">
        <v>148</v>
      </c>
      <c r="C32" s="5"/>
      <c r="D32" t="s">
        <v>79</v>
      </c>
      <c r="E32" s="34"/>
      <c r="F32" s="34"/>
      <c r="H32" s="20">
        <v>-39.96</v>
      </c>
      <c r="Q32" s="12">
        <v>-39.96</v>
      </c>
      <c r="AN32" s="6"/>
      <c r="AO32" s="6"/>
    </row>
    <row r="33" spans="1:41" x14ac:dyDescent="0.3">
      <c r="A33" s="13">
        <v>45371</v>
      </c>
      <c r="B33" s="4" t="s">
        <v>149</v>
      </c>
      <c r="C33" s="5"/>
      <c r="D33" t="s">
        <v>97</v>
      </c>
      <c r="E33" s="34"/>
      <c r="F33" s="34"/>
      <c r="H33" s="20">
        <v>-21.46</v>
      </c>
      <c r="W33" s="12">
        <v>-21.46</v>
      </c>
      <c r="AN33" s="6"/>
      <c r="AO33" s="6"/>
    </row>
    <row r="34" spans="1:41" x14ac:dyDescent="0.3">
      <c r="A34" s="13">
        <v>45373</v>
      </c>
      <c r="B34" s="4" t="s">
        <v>166</v>
      </c>
      <c r="C34" s="5"/>
      <c r="D34" t="s">
        <v>98</v>
      </c>
      <c r="E34" s="34"/>
      <c r="F34" s="34"/>
      <c r="H34" s="20">
        <v>-159</v>
      </c>
      <c r="AA34" s="12">
        <v>-159</v>
      </c>
      <c r="AN34" s="6"/>
      <c r="AO34" s="6"/>
    </row>
    <row r="35" spans="1:41" x14ac:dyDescent="0.3">
      <c r="A35" s="13">
        <v>45373</v>
      </c>
      <c r="B35" s="4" t="s">
        <v>150</v>
      </c>
      <c r="C35" s="17">
        <v>18450</v>
      </c>
      <c r="D35" t="s">
        <v>83</v>
      </c>
      <c r="E35" s="34">
        <v>45323</v>
      </c>
      <c r="F35" s="34"/>
      <c r="H35" s="20">
        <v>104</v>
      </c>
      <c r="K35" s="12">
        <v>104</v>
      </c>
      <c r="AN35" s="6"/>
      <c r="AO35" s="6"/>
    </row>
    <row r="36" spans="1:41" x14ac:dyDescent="0.3">
      <c r="A36" s="13">
        <v>45375</v>
      </c>
      <c r="B36" s="4" t="s">
        <v>151</v>
      </c>
      <c r="C36" s="17">
        <v>18456</v>
      </c>
      <c r="D36" t="s">
        <v>87</v>
      </c>
      <c r="E36" s="34">
        <v>45323</v>
      </c>
      <c r="F36" s="34"/>
      <c r="H36" s="20">
        <v>26</v>
      </c>
      <c r="K36" s="12">
        <v>26</v>
      </c>
      <c r="AN36" s="6"/>
      <c r="AO36" s="6"/>
    </row>
    <row r="37" spans="1:41" x14ac:dyDescent="0.3">
      <c r="A37" s="13">
        <v>45376</v>
      </c>
      <c r="B37" s="4" t="s">
        <v>152</v>
      </c>
      <c r="C37" s="17">
        <v>18458</v>
      </c>
      <c r="D37" t="s">
        <v>99</v>
      </c>
      <c r="E37" s="34">
        <v>45352</v>
      </c>
      <c r="F37" s="34"/>
      <c r="H37" s="20">
        <v>52</v>
      </c>
      <c r="K37" s="12">
        <v>52</v>
      </c>
      <c r="AN37" s="6"/>
      <c r="AO37" s="6"/>
    </row>
    <row r="38" spans="1:41" x14ac:dyDescent="0.3">
      <c r="A38" s="13">
        <v>45377</v>
      </c>
      <c r="B38" s="4" t="s">
        <v>153</v>
      </c>
      <c r="C38" s="5">
        <v>18442</v>
      </c>
      <c r="D38" t="s">
        <v>74</v>
      </c>
      <c r="E38" s="34">
        <v>45292</v>
      </c>
      <c r="F38" s="34"/>
      <c r="H38" s="20">
        <v>22</v>
      </c>
      <c r="K38" s="12">
        <v>22</v>
      </c>
      <c r="AN38" s="6"/>
      <c r="AO38" s="6"/>
    </row>
    <row r="39" spans="1:41" x14ac:dyDescent="0.3">
      <c r="A39" s="13">
        <v>45377</v>
      </c>
      <c r="B39" s="4" t="s">
        <v>154</v>
      </c>
      <c r="C39" s="17">
        <v>18455</v>
      </c>
      <c r="D39" t="s">
        <v>74</v>
      </c>
      <c r="E39" s="34">
        <v>45352</v>
      </c>
      <c r="F39" s="34"/>
      <c r="H39" s="20">
        <v>22</v>
      </c>
      <c r="K39" s="12">
        <v>22</v>
      </c>
      <c r="AN39" s="6"/>
      <c r="AO39" s="6"/>
    </row>
    <row r="40" spans="1:41" x14ac:dyDescent="0.3">
      <c r="A40" s="13">
        <v>45378</v>
      </c>
      <c r="C40" s="17"/>
      <c r="D40" t="s">
        <v>102</v>
      </c>
      <c r="E40" s="34"/>
      <c r="F40" s="34"/>
      <c r="G40" s="12">
        <v>20.34</v>
      </c>
      <c r="H40" s="20"/>
      <c r="N40" s="12">
        <v>20.34</v>
      </c>
      <c r="AN40" s="6"/>
      <c r="AO40" s="6"/>
    </row>
    <row r="41" spans="1:41" x14ac:dyDescent="0.3">
      <c r="A41" s="13"/>
      <c r="B41" s="2" t="s">
        <v>103</v>
      </c>
      <c r="C41" s="5"/>
      <c r="D41" s="1"/>
      <c r="G41" s="32">
        <f>SUM(G23:G40)</f>
        <v>13215.04</v>
      </c>
      <c r="H41" s="33">
        <f>SUM(H23:H40)</f>
        <v>10949.200000000003</v>
      </c>
      <c r="I41" s="35">
        <f>SUM(I11:I40)</f>
        <v>22964.81</v>
      </c>
      <c r="J41" s="35">
        <f t="shared" ref="J41:AM41" si="0">SUM(J11:J40)</f>
        <v>0</v>
      </c>
      <c r="K41" s="35">
        <f t="shared" si="0"/>
        <v>1667</v>
      </c>
      <c r="L41" s="35">
        <f t="shared" si="0"/>
        <v>100</v>
      </c>
      <c r="M41" s="35">
        <f t="shared" si="0"/>
        <v>0</v>
      </c>
      <c r="N41" s="35">
        <f t="shared" si="0"/>
        <v>20.34</v>
      </c>
      <c r="O41" s="35">
        <f t="shared" si="0"/>
        <v>0</v>
      </c>
      <c r="P41" s="35">
        <f t="shared" si="0"/>
        <v>0</v>
      </c>
      <c r="Q41" s="35">
        <f t="shared" si="0"/>
        <v>-39.96</v>
      </c>
      <c r="R41" s="35">
        <f t="shared" si="0"/>
        <v>-207.5</v>
      </c>
      <c r="S41" s="35">
        <f t="shared" si="0"/>
        <v>0</v>
      </c>
      <c r="T41" s="35"/>
      <c r="U41" s="35">
        <f t="shared" si="0"/>
        <v>0</v>
      </c>
      <c r="V41" s="35">
        <f t="shared" si="0"/>
        <v>100</v>
      </c>
      <c r="W41" s="35">
        <f t="shared" si="0"/>
        <v>-21.46</v>
      </c>
      <c r="X41" s="35">
        <f t="shared" si="0"/>
        <v>0</v>
      </c>
      <c r="Y41" s="35">
        <f t="shared" si="0"/>
        <v>0</v>
      </c>
      <c r="Z41" s="35"/>
      <c r="AA41" s="35">
        <f t="shared" si="0"/>
        <v>-218.99</v>
      </c>
      <c r="AB41" s="35"/>
      <c r="AC41" s="35">
        <f t="shared" si="0"/>
        <v>0</v>
      </c>
      <c r="AD41" s="35">
        <f t="shared" si="0"/>
        <v>0</v>
      </c>
      <c r="AE41" s="35">
        <f t="shared" si="0"/>
        <v>-5</v>
      </c>
      <c r="AF41" s="35">
        <f t="shared" si="0"/>
        <v>0</v>
      </c>
      <c r="AG41" s="35">
        <f t="shared" si="0"/>
        <v>-195</v>
      </c>
      <c r="AH41" s="35">
        <f t="shared" si="0"/>
        <v>0</v>
      </c>
      <c r="AI41" s="35">
        <f t="shared" si="0"/>
        <v>0</v>
      </c>
      <c r="AJ41" s="35">
        <f t="shared" si="0"/>
        <v>0</v>
      </c>
      <c r="AK41" s="35">
        <f t="shared" si="0"/>
        <v>0</v>
      </c>
      <c r="AL41" s="35">
        <f t="shared" si="0"/>
        <v>0</v>
      </c>
      <c r="AM41" s="35">
        <f t="shared" si="0"/>
        <v>0</v>
      </c>
      <c r="AN41" s="11">
        <f>SUM(G41:H41)</f>
        <v>24164.240000000005</v>
      </c>
      <c r="AO41" s="11">
        <f>SUM(I41:AM41)</f>
        <v>24164.240000000002</v>
      </c>
    </row>
    <row r="42" spans="1:41" x14ac:dyDescent="0.3">
      <c r="A42" s="13"/>
      <c r="C42" s="5"/>
      <c r="H42" s="20"/>
      <c r="AN42" s="6"/>
      <c r="AO42" s="6"/>
    </row>
    <row r="43" spans="1:41" x14ac:dyDescent="0.3">
      <c r="A43" s="13">
        <v>45384</v>
      </c>
      <c r="B43" s="4" t="s">
        <v>155</v>
      </c>
      <c r="C43" s="5"/>
      <c r="D43" t="s">
        <v>104</v>
      </c>
      <c r="H43" s="20">
        <v>-616</v>
      </c>
      <c r="V43" s="12">
        <v>-616</v>
      </c>
      <c r="AN43" s="6"/>
      <c r="AO43" s="6"/>
    </row>
    <row r="44" spans="1:41" x14ac:dyDescent="0.3">
      <c r="A44" s="13">
        <v>45384</v>
      </c>
      <c r="B44" s="4" t="s">
        <v>118</v>
      </c>
      <c r="C44" s="17">
        <v>18457</v>
      </c>
      <c r="D44" t="s">
        <v>81</v>
      </c>
      <c r="E44" s="34">
        <v>45352</v>
      </c>
      <c r="F44" s="34"/>
      <c r="H44" s="20">
        <v>634</v>
      </c>
      <c r="K44" s="12">
        <v>534</v>
      </c>
      <c r="V44" s="12">
        <v>100</v>
      </c>
      <c r="AN44" s="6"/>
      <c r="AO44" s="6"/>
    </row>
    <row r="45" spans="1:41" x14ac:dyDescent="0.3">
      <c r="A45" s="13">
        <v>45385</v>
      </c>
      <c r="B45" s="4" t="s">
        <v>121</v>
      </c>
      <c r="C45" s="5">
        <v>18432</v>
      </c>
      <c r="D45" t="s">
        <v>67</v>
      </c>
      <c r="E45" s="34">
        <v>45352</v>
      </c>
      <c r="F45" s="34"/>
      <c r="H45" s="20">
        <v>-100</v>
      </c>
      <c r="J45" s="12">
        <v>-100</v>
      </c>
      <c r="AN45" s="6"/>
      <c r="AO45" s="6"/>
    </row>
    <row r="46" spans="1:41" x14ac:dyDescent="0.3">
      <c r="A46" s="13">
        <v>45385</v>
      </c>
      <c r="B46" s="4" t="s">
        <v>122</v>
      </c>
      <c r="C46" s="5"/>
      <c r="D46" t="s">
        <v>90</v>
      </c>
      <c r="E46" s="34"/>
      <c r="F46" s="34"/>
      <c r="H46" s="20">
        <v>-80.400000000000006</v>
      </c>
      <c r="AF46" s="12">
        <v>-80.400000000000006</v>
      </c>
      <c r="AN46" s="6"/>
      <c r="AO46" s="6"/>
    </row>
    <row r="47" spans="1:41" x14ac:dyDescent="0.3">
      <c r="A47" s="13">
        <v>45387</v>
      </c>
      <c r="B47" s="4" t="s">
        <v>123</v>
      </c>
      <c r="C47" s="5"/>
      <c r="D47" t="s">
        <v>77</v>
      </c>
      <c r="E47" s="34"/>
      <c r="F47" s="34"/>
      <c r="H47" s="20">
        <v>-234</v>
      </c>
      <c r="R47" s="12">
        <v>-234</v>
      </c>
      <c r="AN47" s="6"/>
      <c r="AO47" s="6"/>
    </row>
    <row r="48" spans="1:41" x14ac:dyDescent="0.3">
      <c r="A48" s="13">
        <v>45387</v>
      </c>
      <c r="B48" s="4" t="s">
        <v>124</v>
      </c>
      <c r="C48" s="17">
        <v>18460</v>
      </c>
      <c r="D48" t="s">
        <v>84</v>
      </c>
      <c r="E48" s="34">
        <v>45352</v>
      </c>
      <c r="F48" s="34"/>
      <c r="H48" s="20">
        <v>52</v>
      </c>
      <c r="K48" s="12">
        <v>52</v>
      </c>
      <c r="AN48" s="6"/>
      <c r="AO48" s="6"/>
    </row>
    <row r="49" spans="1:41" x14ac:dyDescent="0.3">
      <c r="A49" s="13">
        <v>45389</v>
      </c>
      <c r="C49" s="5">
        <v>18433</v>
      </c>
      <c r="D49" t="s">
        <v>105</v>
      </c>
      <c r="E49" s="34">
        <v>45413</v>
      </c>
      <c r="F49" s="36"/>
      <c r="G49" s="21"/>
      <c r="H49" s="21">
        <v>164</v>
      </c>
      <c r="I49" s="37"/>
      <c r="J49" s="21"/>
      <c r="K49" s="21"/>
      <c r="L49" s="21">
        <v>164</v>
      </c>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6"/>
      <c r="AO49" s="6"/>
    </row>
    <row r="50" spans="1:41" x14ac:dyDescent="0.3">
      <c r="A50" s="13">
        <v>45391</v>
      </c>
      <c r="B50" s="4" t="s">
        <v>125</v>
      </c>
      <c r="C50" s="17">
        <v>18462</v>
      </c>
      <c r="D50" t="s">
        <v>85</v>
      </c>
      <c r="E50" s="34">
        <v>45352</v>
      </c>
      <c r="F50" s="34"/>
      <c r="H50" s="20">
        <v>97.5</v>
      </c>
      <c r="K50" s="12">
        <v>97.5</v>
      </c>
      <c r="AN50" s="6"/>
      <c r="AO50" s="6"/>
    </row>
    <row r="51" spans="1:41" x14ac:dyDescent="0.3">
      <c r="A51" s="13">
        <v>45392</v>
      </c>
      <c r="B51" s="4" t="s">
        <v>126</v>
      </c>
      <c r="C51" s="5">
        <v>18463</v>
      </c>
      <c r="D51" t="s">
        <v>70</v>
      </c>
      <c r="E51" s="34">
        <v>45323</v>
      </c>
      <c r="F51" s="34"/>
      <c r="H51" s="20">
        <v>78</v>
      </c>
      <c r="K51" s="12">
        <v>78</v>
      </c>
      <c r="AN51" s="6"/>
      <c r="AO51" s="6"/>
    </row>
    <row r="52" spans="1:41" x14ac:dyDescent="0.3">
      <c r="A52" s="13">
        <v>45393</v>
      </c>
      <c r="B52" s="4" t="s">
        <v>127</v>
      </c>
      <c r="C52" s="17">
        <v>18459</v>
      </c>
      <c r="D52" t="s">
        <v>83</v>
      </c>
      <c r="E52" s="34">
        <v>45352</v>
      </c>
      <c r="F52" s="34"/>
      <c r="H52" s="20">
        <v>104</v>
      </c>
      <c r="K52" s="12">
        <v>104</v>
      </c>
      <c r="AN52" s="6"/>
      <c r="AO52" s="6"/>
    </row>
    <row r="53" spans="1:41" x14ac:dyDescent="0.3">
      <c r="A53" s="13">
        <v>45394</v>
      </c>
      <c r="B53" s="4" t="s">
        <v>128</v>
      </c>
      <c r="C53" s="17">
        <v>18461</v>
      </c>
      <c r="D53" t="s">
        <v>86</v>
      </c>
      <c r="E53" s="34">
        <v>45352</v>
      </c>
      <c r="F53" s="34"/>
      <c r="H53" s="20">
        <v>78</v>
      </c>
      <c r="K53" s="12">
        <v>78</v>
      </c>
      <c r="AN53" s="6"/>
      <c r="AO53" s="6"/>
    </row>
    <row r="54" spans="1:41" x14ac:dyDescent="0.3">
      <c r="A54" s="13">
        <v>45394</v>
      </c>
      <c r="C54" s="17">
        <v>18466</v>
      </c>
      <c r="D54" t="s">
        <v>106</v>
      </c>
      <c r="E54" s="34">
        <v>45413</v>
      </c>
      <c r="F54" s="34"/>
      <c r="H54" s="20">
        <v>50</v>
      </c>
      <c r="L54" s="12">
        <v>50</v>
      </c>
      <c r="AN54" s="6"/>
      <c r="AO54" s="6"/>
    </row>
    <row r="55" spans="1:41" x14ac:dyDescent="0.3">
      <c r="A55" s="13">
        <v>45399</v>
      </c>
      <c r="B55" s="4" t="s">
        <v>129</v>
      </c>
      <c r="C55" s="17"/>
      <c r="D55" t="s">
        <v>104</v>
      </c>
      <c r="E55" s="34"/>
      <c r="F55" s="34"/>
      <c r="H55" s="20">
        <v>-229.79</v>
      </c>
      <c r="V55" s="12">
        <v>-229.79</v>
      </c>
      <c r="AN55" s="6"/>
      <c r="AO55" s="6"/>
    </row>
    <row r="56" spans="1:41" x14ac:dyDescent="0.3">
      <c r="A56" s="13">
        <v>45399</v>
      </c>
      <c r="B56" s="4" t="s">
        <v>130</v>
      </c>
      <c r="C56" s="5"/>
      <c r="D56" t="s">
        <v>88</v>
      </c>
      <c r="E56" s="34"/>
      <c r="F56" s="34"/>
      <c r="H56" s="20">
        <v>-5</v>
      </c>
      <c r="AE56" s="12">
        <v>-5</v>
      </c>
      <c r="AN56" s="6"/>
      <c r="AO56" s="6"/>
    </row>
    <row r="57" spans="1:41" x14ac:dyDescent="0.3">
      <c r="A57" s="13"/>
      <c r="C57" s="17"/>
      <c r="E57" s="34"/>
      <c r="F57" s="34"/>
      <c r="G57" s="32">
        <f>SUM(G41:G56)</f>
        <v>13215.04</v>
      </c>
      <c r="H57" s="33">
        <f>SUM(H41:H56)</f>
        <v>10941.510000000002</v>
      </c>
      <c r="AN57" s="6"/>
      <c r="AO57" s="6"/>
    </row>
    <row r="58" spans="1:41" x14ac:dyDescent="0.3">
      <c r="A58" s="13">
        <v>45399</v>
      </c>
      <c r="B58" s="4" t="s">
        <v>131</v>
      </c>
      <c r="C58" s="17"/>
      <c r="D58" t="s">
        <v>107</v>
      </c>
      <c r="E58" s="34"/>
      <c r="F58" s="34"/>
      <c r="G58" s="12">
        <v>5000</v>
      </c>
      <c r="H58" s="20">
        <v>-5000</v>
      </c>
      <c r="AN58" s="6"/>
      <c r="AO58" s="6"/>
    </row>
    <row r="59" spans="1:41" x14ac:dyDescent="0.3">
      <c r="A59" s="13">
        <v>45400</v>
      </c>
      <c r="B59" s="4" t="s">
        <v>132</v>
      </c>
      <c r="C59" s="17"/>
      <c r="D59" t="s">
        <v>97</v>
      </c>
      <c r="E59" s="34"/>
      <c r="F59" s="34"/>
      <c r="H59" s="20">
        <v>-24.69</v>
      </c>
      <c r="W59" s="12">
        <v>-24.69</v>
      </c>
      <c r="AN59" s="6"/>
      <c r="AO59" s="6"/>
    </row>
    <row r="60" spans="1:41" x14ac:dyDescent="0.3">
      <c r="A60" s="13">
        <v>45406</v>
      </c>
      <c r="B60" s="4" t="s">
        <v>521</v>
      </c>
      <c r="C60" s="17">
        <v>18469</v>
      </c>
      <c r="D60" t="s">
        <v>337</v>
      </c>
      <c r="E60" s="34">
        <v>45383</v>
      </c>
      <c r="F60" s="34"/>
      <c r="H60" s="20">
        <v>52</v>
      </c>
      <c r="K60" s="12">
        <v>52</v>
      </c>
      <c r="AN60" s="6"/>
      <c r="AO60" s="6"/>
    </row>
    <row r="61" spans="1:41" x14ac:dyDescent="0.3">
      <c r="A61" s="13">
        <v>45407</v>
      </c>
      <c r="B61" s="4" t="s">
        <v>133</v>
      </c>
      <c r="C61" s="17">
        <v>18467</v>
      </c>
      <c r="D61" t="s">
        <v>117</v>
      </c>
      <c r="E61" s="34">
        <v>45413</v>
      </c>
      <c r="F61" s="34"/>
      <c r="H61" s="20">
        <v>30.5</v>
      </c>
      <c r="L61" s="12">
        <v>30.5</v>
      </c>
      <c r="AN61" s="6"/>
      <c r="AO61" s="6"/>
    </row>
    <row r="62" spans="1:41" x14ac:dyDescent="0.3">
      <c r="A62" s="13">
        <v>45409</v>
      </c>
      <c r="B62" s="4" t="s">
        <v>134</v>
      </c>
      <c r="C62" s="17">
        <v>56</v>
      </c>
      <c r="D62" t="s">
        <v>108</v>
      </c>
      <c r="E62" s="34"/>
      <c r="F62" s="34"/>
      <c r="H62" s="20">
        <v>-32</v>
      </c>
      <c r="R62" s="12">
        <v>-32</v>
      </c>
      <c r="AN62" s="6"/>
      <c r="AO62" s="6"/>
    </row>
    <row r="63" spans="1:41" x14ac:dyDescent="0.3">
      <c r="A63" s="13">
        <v>45409</v>
      </c>
      <c r="B63" s="4" t="s">
        <v>181</v>
      </c>
      <c r="C63" s="17"/>
      <c r="D63" t="s">
        <v>109</v>
      </c>
      <c r="E63" s="34"/>
      <c r="F63" s="34"/>
      <c r="H63" s="20">
        <v>-70.37</v>
      </c>
      <c r="Q63" s="12">
        <v>-70.37</v>
      </c>
      <c r="AN63" s="6"/>
      <c r="AO63" s="6"/>
    </row>
    <row r="64" spans="1:41" x14ac:dyDescent="0.3">
      <c r="A64" s="13">
        <v>45409</v>
      </c>
      <c r="C64" s="17"/>
      <c r="D64" t="s">
        <v>102</v>
      </c>
      <c r="E64" s="34"/>
      <c r="F64" s="34"/>
      <c r="G64" s="12">
        <v>24.43</v>
      </c>
      <c r="H64" s="20"/>
      <c r="N64" s="12">
        <v>24.43</v>
      </c>
      <c r="AN64" s="6"/>
      <c r="AO64" s="6"/>
    </row>
    <row r="65" spans="1:41" x14ac:dyDescent="0.3">
      <c r="A65" s="13"/>
      <c r="B65" s="2" t="s">
        <v>103</v>
      </c>
      <c r="C65" s="17"/>
      <c r="E65" s="34"/>
      <c r="F65" s="32">
        <v>0</v>
      </c>
      <c r="G65" s="32">
        <f>SUM(G57:G64)</f>
        <v>18239.47</v>
      </c>
      <c r="H65" s="33">
        <f>SUM(H57:H64)</f>
        <v>5896.9500000000025</v>
      </c>
      <c r="I65" s="32">
        <f>SUM(I41:I64)</f>
        <v>22964.81</v>
      </c>
      <c r="J65" s="32">
        <f t="shared" ref="J65:AM65" si="1">SUM(J41:J64)</f>
        <v>-100</v>
      </c>
      <c r="K65" s="32">
        <f t="shared" si="1"/>
        <v>2662.5</v>
      </c>
      <c r="L65" s="32">
        <f t="shared" si="1"/>
        <v>344.5</v>
      </c>
      <c r="M65" s="32">
        <f t="shared" si="1"/>
        <v>0</v>
      </c>
      <c r="N65" s="32">
        <f t="shared" si="1"/>
        <v>44.769999999999996</v>
      </c>
      <c r="O65" s="32">
        <f t="shared" si="1"/>
        <v>0</v>
      </c>
      <c r="P65" s="32">
        <f t="shared" si="1"/>
        <v>0</v>
      </c>
      <c r="Q65" s="32">
        <f t="shared" si="1"/>
        <v>-110.33000000000001</v>
      </c>
      <c r="R65" s="32">
        <f t="shared" si="1"/>
        <v>-473.5</v>
      </c>
      <c r="S65" s="32">
        <f t="shared" si="1"/>
        <v>0</v>
      </c>
      <c r="T65" s="32"/>
      <c r="U65" s="32">
        <f t="shared" si="1"/>
        <v>0</v>
      </c>
      <c r="V65" s="32">
        <f t="shared" si="1"/>
        <v>-645.79</v>
      </c>
      <c r="W65" s="32">
        <f t="shared" si="1"/>
        <v>-46.150000000000006</v>
      </c>
      <c r="X65" s="32">
        <f t="shared" si="1"/>
        <v>0</v>
      </c>
      <c r="Y65" s="32">
        <f t="shared" si="1"/>
        <v>0</v>
      </c>
      <c r="Z65" s="32">
        <f t="shared" si="1"/>
        <v>0</v>
      </c>
      <c r="AA65" s="32">
        <f t="shared" si="1"/>
        <v>-218.99</v>
      </c>
      <c r="AB65" s="32">
        <f t="shared" si="1"/>
        <v>0</v>
      </c>
      <c r="AC65" s="32">
        <f t="shared" si="1"/>
        <v>0</v>
      </c>
      <c r="AD65" s="32">
        <f t="shared" si="1"/>
        <v>0</v>
      </c>
      <c r="AE65" s="32">
        <f t="shared" si="1"/>
        <v>-10</v>
      </c>
      <c r="AF65" s="32">
        <f t="shared" si="1"/>
        <v>-80.400000000000006</v>
      </c>
      <c r="AG65" s="32">
        <f t="shared" si="1"/>
        <v>-195</v>
      </c>
      <c r="AH65" s="32">
        <f t="shared" si="1"/>
        <v>0</v>
      </c>
      <c r="AI65" s="32">
        <f t="shared" si="1"/>
        <v>0</v>
      </c>
      <c r="AJ65" s="32">
        <f t="shared" si="1"/>
        <v>0</v>
      </c>
      <c r="AK65" s="32">
        <f t="shared" si="1"/>
        <v>0</v>
      </c>
      <c r="AL65" s="32">
        <f t="shared" si="1"/>
        <v>0</v>
      </c>
      <c r="AM65" s="32">
        <f t="shared" si="1"/>
        <v>0</v>
      </c>
      <c r="AN65" s="11">
        <f>SUM(G65:H65)</f>
        <v>24136.420000000006</v>
      </c>
      <c r="AO65" s="11">
        <f>SUM(I65:AM65)</f>
        <v>24136.419999999995</v>
      </c>
    </row>
    <row r="66" spans="1:41" x14ac:dyDescent="0.3">
      <c r="A66" s="13"/>
      <c r="C66" s="17"/>
      <c r="E66" s="34"/>
      <c r="F66" s="34"/>
      <c r="H66" s="20"/>
      <c r="AN66" s="6"/>
      <c r="AO66" s="6"/>
    </row>
    <row r="67" spans="1:41" x14ac:dyDescent="0.3">
      <c r="A67" s="13">
        <v>45414</v>
      </c>
      <c r="B67" s="4" t="s">
        <v>183</v>
      </c>
      <c r="C67" s="17" t="s">
        <v>174</v>
      </c>
      <c r="D67" t="s">
        <v>73</v>
      </c>
      <c r="E67" s="34"/>
      <c r="F67" s="34"/>
      <c r="H67" s="20">
        <v>136.5</v>
      </c>
      <c r="K67" s="12">
        <v>136.5</v>
      </c>
      <c r="AN67" s="6"/>
      <c r="AO67" s="6"/>
    </row>
    <row r="68" spans="1:41" x14ac:dyDescent="0.3">
      <c r="A68" s="13">
        <v>45415</v>
      </c>
      <c r="B68" s="4" t="s">
        <v>184</v>
      </c>
      <c r="C68" s="5">
        <v>18465</v>
      </c>
      <c r="D68" t="s">
        <v>71</v>
      </c>
      <c r="E68" s="34">
        <v>45413</v>
      </c>
      <c r="F68" s="34"/>
      <c r="H68" s="20">
        <v>176</v>
      </c>
      <c r="L68" s="12">
        <v>176</v>
      </c>
      <c r="AN68" s="6"/>
      <c r="AO68" s="6"/>
    </row>
    <row r="69" spans="1:41" x14ac:dyDescent="0.3">
      <c r="A69" s="13">
        <v>45415</v>
      </c>
      <c r="B69" s="4" t="s">
        <v>185</v>
      </c>
      <c r="C69" s="5">
        <v>1673</v>
      </c>
      <c r="D69" t="s">
        <v>91</v>
      </c>
      <c r="E69" s="36"/>
      <c r="F69" s="36"/>
      <c r="H69" s="20">
        <v>-60</v>
      </c>
      <c r="Q69" s="12">
        <v>-60</v>
      </c>
      <c r="AN69" s="6"/>
      <c r="AO69" s="6"/>
    </row>
    <row r="70" spans="1:41" x14ac:dyDescent="0.3">
      <c r="A70" s="13">
        <v>45416</v>
      </c>
      <c r="B70" s="4" t="s">
        <v>186</v>
      </c>
      <c r="C70" s="17">
        <v>18474</v>
      </c>
      <c r="D70" t="s">
        <v>81</v>
      </c>
      <c r="E70" s="34">
        <v>45383</v>
      </c>
      <c r="F70" s="34"/>
      <c r="H70" s="20">
        <v>591</v>
      </c>
      <c r="K70" s="12">
        <v>491</v>
      </c>
      <c r="V70" s="12">
        <v>100</v>
      </c>
      <c r="AN70" s="6"/>
      <c r="AO70" s="6"/>
    </row>
    <row r="71" spans="1:41" x14ac:dyDescent="0.3">
      <c r="A71" s="13">
        <v>45416</v>
      </c>
      <c r="B71" s="4" t="s">
        <v>187</v>
      </c>
      <c r="C71" s="5">
        <v>18383</v>
      </c>
      <c r="D71" t="s">
        <v>175</v>
      </c>
      <c r="E71" s="34">
        <v>45444</v>
      </c>
      <c r="F71" s="34"/>
      <c r="H71" s="20">
        <v>686</v>
      </c>
      <c r="L71" s="12">
        <v>686</v>
      </c>
      <c r="AN71" s="6"/>
      <c r="AO71" s="6"/>
    </row>
    <row r="72" spans="1:41" x14ac:dyDescent="0.3">
      <c r="A72" s="13">
        <v>45417</v>
      </c>
      <c r="B72" s="4" t="s">
        <v>188</v>
      </c>
      <c r="C72" s="17">
        <v>18466</v>
      </c>
      <c r="D72" t="s">
        <v>106</v>
      </c>
      <c r="E72" s="34">
        <v>45413</v>
      </c>
      <c r="F72" s="34"/>
      <c r="H72" s="20">
        <v>200</v>
      </c>
      <c r="J72" s="12">
        <v>50</v>
      </c>
      <c r="L72" s="12">
        <v>150</v>
      </c>
      <c r="AN72" s="6"/>
      <c r="AO72" s="6"/>
    </row>
    <row r="73" spans="1:41" x14ac:dyDescent="0.3">
      <c r="A73" s="13">
        <v>45417</v>
      </c>
      <c r="B73" s="4" t="s">
        <v>190</v>
      </c>
      <c r="C73" s="17">
        <v>18476</v>
      </c>
      <c r="D73" t="s">
        <v>94</v>
      </c>
      <c r="E73" s="34">
        <v>45383</v>
      </c>
      <c r="F73" s="34"/>
      <c r="H73" s="20">
        <v>26</v>
      </c>
      <c r="K73" s="12">
        <v>26</v>
      </c>
      <c r="AN73" s="6"/>
      <c r="AO73" s="6"/>
    </row>
    <row r="74" spans="1:41" x14ac:dyDescent="0.3">
      <c r="A74" s="13">
        <v>45419</v>
      </c>
      <c r="C74" s="17">
        <v>18468</v>
      </c>
      <c r="D74" t="s">
        <v>191</v>
      </c>
      <c r="E74" s="36">
        <v>45748</v>
      </c>
      <c r="F74" s="36"/>
      <c r="H74" s="20">
        <v>147</v>
      </c>
      <c r="L74" s="12">
        <v>147</v>
      </c>
      <c r="AN74" s="6"/>
      <c r="AO74" s="6"/>
    </row>
    <row r="75" spans="1:41" x14ac:dyDescent="0.3">
      <c r="A75" s="13">
        <v>45419</v>
      </c>
      <c r="B75" s="4" t="s">
        <v>189</v>
      </c>
      <c r="C75" s="17">
        <v>18475</v>
      </c>
      <c r="D75" t="s">
        <v>70</v>
      </c>
      <c r="E75" s="34">
        <v>45383</v>
      </c>
      <c r="F75" s="34"/>
      <c r="H75" s="20">
        <v>91</v>
      </c>
      <c r="K75" s="12">
        <v>91</v>
      </c>
      <c r="AN75" s="6"/>
      <c r="AO75" s="6"/>
    </row>
    <row r="76" spans="1:41" x14ac:dyDescent="0.3">
      <c r="A76" s="13">
        <v>45419</v>
      </c>
      <c r="B76" s="4" t="s">
        <v>192</v>
      </c>
      <c r="C76" s="17">
        <v>18472</v>
      </c>
      <c r="D76" t="s">
        <v>111</v>
      </c>
      <c r="E76" s="34">
        <v>45383</v>
      </c>
      <c r="F76" s="34"/>
      <c r="H76" s="20">
        <v>104</v>
      </c>
      <c r="K76" s="12">
        <v>104</v>
      </c>
    </row>
    <row r="77" spans="1:41" x14ac:dyDescent="0.3">
      <c r="A77" s="13">
        <v>45425</v>
      </c>
      <c r="B77" s="4" t="s">
        <v>193</v>
      </c>
      <c r="C77" s="17">
        <v>18471</v>
      </c>
      <c r="D77" t="s">
        <v>84</v>
      </c>
      <c r="E77" s="34">
        <v>45383</v>
      </c>
      <c r="F77" s="34"/>
      <c r="H77" s="20">
        <v>97.5</v>
      </c>
      <c r="K77" s="12">
        <v>97.5</v>
      </c>
      <c r="AN77" s="6"/>
      <c r="AO77" s="6"/>
    </row>
    <row r="78" spans="1:41" x14ac:dyDescent="0.3">
      <c r="A78" s="13">
        <v>45429</v>
      </c>
      <c r="B78" s="4" t="s">
        <v>194</v>
      </c>
      <c r="C78" s="5"/>
      <c r="D78" t="s">
        <v>115</v>
      </c>
      <c r="E78" s="36"/>
      <c r="F78" s="36"/>
      <c r="H78" s="20">
        <v>-23.78</v>
      </c>
      <c r="W78" s="12">
        <v>-23.78</v>
      </c>
      <c r="AN78" s="6"/>
      <c r="AO78" s="6"/>
    </row>
    <row r="79" spans="1:41" x14ac:dyDescent="0.3">
      <c r="A79" s="13">
        <v>45429</v>
      </c>
      <c r="B79" s="4" t="s">
        <v>195</v>
      </c>
      <c r="C79" s="5"/>
      <c r="D79" t="s">
        <v>104</v>
      </c>
      <c r="E79" s="34"/>
      <c r="F79" s="34"/>
      <c r="H79" s="20">
        <v>-466.19</v>
      </c>
      <c r="V79" s="12">
        <v>-466.19</v>
      </c>
      <c r="AN79" s="6"/>
      <c r="AO79" s="6"/>
    </row>
    <row r="80" spans="1:41" x14ac:dyDescent="0.3">
      <c r="A80" s="13">
        <v>45430</v>
      </c>
      <c r="C80" s="5"/>
      <c r="D80" t="s">
        <v>176</v>
      </c>
      <c r="E80" s="34"/>
      <c r="F80" s="12"/>
      <c r="H80" s="20">
        <v>105</v>
      </c>
      <c r="AL80" s="49">
        <v>105</v>
      </c>
      <c r="AN80" s="6"/>
      <c r="AO80" s="6"/>
    </row>
    <row r="81" spans="1:41" x14ac:dyDescent="0.3">
      <c r="A81" s="13">
        <v>45430</v>
      </c>
      <c r="B81" s="4" t="s">
        <v>196</v>
      </c>
      <c r="C81" s="5"/>
      <c r="D81" t="s">
        <v>182</v>
      </c>
      <c r="E81" s="34"/>
      <c r="F81" s="34"/>
      <c r="H81" s="20">
        <v>-5</v>
      </c>
      <c r="AE81" s="12">
        <v>-5</v>
      </c>
      <c r="AN81" s="6"/>
      <c r="AO81" s="6"/>
    </row>
    <row r="82" spans="1:41" x14ac:dyDescent="0.3">
      <c r="A82" s="13"/>
      <c r="C82" s="38" t="s">
        <v>103</v>
      </c>
      <c r="E82" s="34"/>
      <c r="F82" s="32">
        <f>SUM(F65:F81)</f>
        <v>0</v>
      </c>
      <c r="G82" s="32">
        <f>SUM(G65:G81)</f>
        <v>18239.47</v>
      </c>
      <c r="H82" s="33">
        <f>SUM(H65:H81)</f>
        <v>7701.9800000000032</v>
      </c>
      <c r="I82" s="32">
        <f t="shared" ref="I82:S82" si="2">SUM(I65:I81)</f>
        <v>22964.81</v>
      </c>
      <c r="J82" s="32">
        <f t="shared" si="2"/>
        <v>-50</v>
      </c>
      <c r="K82" s="32">
        <f t="shared" si="2"/>
        <v>3608.5</v>
      </c>
      <c r="L82" s="32">
        <f t="shared" si="2"/>
        <v>1503.5</v>
      </c>
      <c r="M82" s="32">
        <f t="shared" si="2"/>
        <v>0</v>
      </c>
      <c r="N82" s="32">
        <f t="shared" si="2"/>
        <v>44.769999999999996</v>
      </c>
      <c r="O82" s="32">
        <f t="shared" si="2"/>
        <v>0</v>
      </c>
      <c r="P82" s="32">
        <f t="shared" si="2"/>
        <v>0</v>
      </c>
      <c r="Q82" s="32">
        <f t="shared" si="2"/>
        <v>-170.33</v>
      </c>
      <c r="R82" s="32">
        <f t="shared" si="2"/>
        <v>-473.5</v>
      </c>
      <c r="S82" s="32">
        <f t="shared" si="2"/>
        <v>0</v>
      </c>
      <c r="T82" s="32"/>
      <c r="U82" s="32">
        <f t="shared" ref="U82" si="3">SUM(U65:U81)</f>
        <v>0</v>
      </c>
      <c r="V82" s="32">
        <f t="shared" ref="V82" si="4">SUM(V65:V81)</f>
        <v>-1011.98</v>
      </c>
      <c r="W82" s="32">
        <f t="shared" ref="W82" si="5">SUM(W65:W81)</f>
        <v>-69.930000000000007</v>
      </c>
      <c r="X82" s="32">
        <f t="shared" ref="X82" si="6">SUM(X65:X81)</f>
        <v>0</v>
      </c>
      <c r="Y82" s="32">
        <f t="shared" ref="Y82" si="7">SUM(Y65:Y81)</f>
        <v>0</v>
      </c>
      <c r="Z82" s="32"/>
      <c r="AA82" s="32">
        <f t="shared" ref="AA82" si="8">SUM(AA65:AA81)</f>
        <v>-218.99</v>
      </c>
      <c r="AB82" s="32">
        <f t="shared" ref="AB82" si="9">SUM(AB65:AB81)</f>
        <v>0</v>
      </c>
      <c r="AC82" s="32">
        <f t="shared" ref="AC82" si="10">SUM(AC65:AC81)</f>
        <v>0</v>
      </c>
      <c r="AD82" s="32">
        <f t="shared" ref="AD82" si="11">SUM(AD65:AD81)</f>
        <v>0</v>
      </c>
      <c r="AE82" s="32">
        <f t="shared" ref="AE82" si="12">SUM(AE65:AE81)</f>
        <v>-15</v>
      </c>
      <c r="AF82" s="32">
        <f t="shared" ref="AF82" si="13">SUM(AF65:AF81)</f>
        <v>-80.400000000000006</v>
      </c>
      <c r="AG82" s="32">
        <f t="shared" ref="AG82" si="14">SUM(AG65:AG81)</f>
        <v>-195</v>
      </c>
      <c r="AH82" s="32">
        <f t="shared" ref="AH82" si="15">SUM(AH65:AH81)</f>
        <v>0</v>
      </c>
      <c r="AI82" s="32">
        <f t="shared" ref="AI82" si="16">SUM(AI65:AI81)</f>
        <v>0</v>
      </c>
      <c r="AJ82" s="32">
        <f t="shared" ref="AJ82" si="17">SUM(AJ65:AJ81)</f>
        <v>0</v>
      </c>
      <c r="AK82" s="32">
        <f t="shared" ref="AK82" si="18">SUM(AK65:AK81)</f>
        <v>0</v>
      </c>
      <c r="AL82" s="32">
        <f t="shared" ref="AL82" si="19">SUM(AL65:AL81)</f>
        <v>105</v>
      </c>
      <c r="AM82" s="32">
        <f t="shared" ref="AM82" si="20">SUM(AM65:AM81)</f>
        <v>0</v>
      </c>
      <c r="AN82" s="11">
        <f>SUM(G82:H82)</f>
        <v>25941.450000000004</v>
      </c>
      <c r="AO82" s="11">
        <f>SUM(I82:AM82)</f>
        <v>25941.449999999997</v>
      </c>
    </row>
    <row r="83" spans="1:41" x14ac:dyDescent="0.3">
      <c r="A83" s="13"/>
      <c r="C83" s="17"/>
      <c r="E83" s="34"/>
      <c r="F83" s="34"/>
      <c r="H83" s="20"/>
      <c r="AN83" s="6"/>
      <c r="AO83" s="6"/>
    </row>
    <row r="84" spans="1:41" x14ac:dyDescent="0.3">
      <c r="A84" s="13">
        <v>45431</v>
      </c>
      <c r="B84" s="4" t="s">
        <v>198</v>
      </c>
      <c r="D84" t="s">
        <v>160</v>
      </c>
      <c r="H84" s="20">
        <v>133.65</v>
      </c>
      <c r="AL84" s="49">
        <v>133.65</v>
      </c>
    </row>
    <row r="85" spans="1:41" x14ac:dyDescent="0.3">
      <c r="A85" s="13">
        <v>45432</v>
      </c>
      <c r="B85" s="4" t="s">
        <v>197</v>
      </c>
      <c r="C85" s="5"/>
      <c r="D85" t="s">
        <v>156</v>
      </c>
      <c r="E85" s="36"/>
      <c r="F85" s="36"/>
      <c r="H85" s="20">
        <v>-20</v>
      </c>
      <c r="AA85" s="12">
        <v>-20</v>
      </c>
      <c r="AN85" s="6"/>
      <c r="AO85" s="6"/>
    </row>
    <row r="86" spans="1:41" x14ac:dyDescent="0.3">
      <c r="A86" s="13">
        <v>45430</v>
      </c>
      <c r="B86" s="4" t="s">
        <v>198</v>
      </c>
      <c r="C86" s="5"/>
      <c r="D86" t="s">
        <v>164</v>
      </c>
      <c r="E86" s="34"/>
      <c r="F86" s="12">
        <v>945</v>
      </c>
      <c r="H86" s="20"/>
      <c r="AL86" s="49">
        <v>945</v>
      </c>
      <c r="AN86" s="6"/>
      <c r="AO86" s="6"/>
    </row>
    <row r="87" spans="1:41" x14ac:dyDescent="0.3">
      <c r="A87" s="13">
        <v>45430</v>
      </c>
      <c r="B87" s="4" t="s">
        <v>198</v>
      </c>
      <c r="D87" t="s">
        <v>159</v>
      </c>
      <c r="F87" s="12">
        <v>-600</v>
      </c>
      <c r="H87" s="20"/>
      <c r="AM87" s="49">
        <v>-600</v>
      </c>
    </row>
    <row r="88" spans="1:41" x14ac:dyDescent="0.3">
      <c r="A88" s="13">
        <v>45432</v>
      </c>
      <c r="B88" s="4" t="s">
        <v>198</v>
      </c>
      <c r="D88" t="s">
        <v>178</v>
      </c>
      <c r="F88" s="12">
        <v>-233.65</v>
      </c>
      <c r="H88" s="20">
        <v>233.65</v>
      </c>
    </row>
    <row r="89" spans="1:41" x14ac:dyDescent="0.3">
      <c r="A89" s="13">
        <v>45434</v>
      </c>
      <c r="B89" s="4" t="s">
        <v>199</v>
      </c>
      <c r="D89" t="s">
        <v>170</v>
      </c>
      <c r="F89" s="12"/>
      <c r="H89" s="20">
        <v>-324</v>
      </c>
      <c r="AB89" s="12">
        <v>-324</v>
      </c>
    </row>
    <row r="90" spans="1:41" x14ac:dyDescent="0.3">
      <c r="A90" s="13">
        <v>45434</v>
      </c>
      <c r="B90" s="4" t="s">
        <v>200</v>
      </c>
      <c r="D90" t="s">
        <v>173</v>
      </c>
      <c r="F90" s="12"/>
      <c r="H90" s="20">
        <v>-8.4</v>
      </c>
      <c r="AD90" s="12">
        <v>-8.4</v>
      </c>
    </row>
    <row r="91" spans="1:41" x14ac:dyDescent="0.3">
      <c r="A91" s="13">
        <v>45436</v>
      </c>
      <c r="B91" s="4" t="s">
        <v>201</v>
      </c>
      <c r="C91" s="17">
        <v>18470</v>
      </c>
      <c r="D91" t="s">
        <v>83</v>
      </c>
      <c r="E91" s="34">
        <v>45383</v>
      </c>
      <c r="F91" s="34"/>
      <c r="H91" s="20">
        <v>156</v>
      </c>
      <c r="K91" s="12">
        <v>156</v>
      </c>
      <c r="AN91" s="6"/>
      <c r="AO91" s="6"/>
    </row>
    <row r="92" spans="1:41" x14ac:dyDescent="0.3">
      <c r="A92" s="13">
        <v>45439</v>
      </c>
      <c r="C92" s="17"/>
      <c r="D92" t="s">
        <v>177</v>
      </c>
      <c r="E92" s="34"/>
      <c r="F92" s="34"/>
      <c r="G92" s="12">
        <v>29.08</v>
      </c>
      <c r="H92" s="20"/>
      <c r="N92" s="12">
        <v>29.08</v>
      </c>
      <c r="AN92" s="6"/>
      <c r="AO92" s="6"/>
    </row>
    <row r="93" spans="1:41" x14ac:dyDescent="0.3">
      <c r="A93" s="13"/>
      <c r="C93" s="1" t="s">
        <v>103</v>
      </c>
      <c r="F93" s="32">
        <f>SUM(F82:F92)</f>
        <v>111.35</v>
      </c>
      <c r="G93" s="32">
        <f>SUM(G82:G92)</f>
        <v>18268.550000000003</v>
      </c>
      <c r="H93" s="33">
        <f>SUM(H82:H92)</f>
        <v>7872.8800000000028</v>
      </c>
      <c r="I93" s="32">
        <f t="shared" ref="I93:V93" si="21">SUM(I82:I92)</f>
        <v>22964.81</v>
      </c>
      <c r="J93" s="32">
        <f t="shared" si="21"/>
        <v>-50</v>
      </c>
      <c r="K93" s="32">
        <f t="shared" si="21"/>
        <v>3764.5</v>
      </c>
      <c r="L93" s="32">
        <f t="shared" si="21"/>
        <v>1503.5</v>
      </c>
      <c r="M93" s="32">
        <f t="shared" si="21"/>
        <v>0</v>
      </c>
      <c r="N93" s="32">
        <f t="shared" si="21"/>
        <v>73.849999999999994</v>
      </c>
      <c r="O93" s="32">
        <f t="shared" si="21"/>
        <v>0</v>
      </c>
      <c r="P93" s="32">
        <f t="shared" si="21"/>
        <v>0</v>
      </c>
      <c r="Q93" s="32">
        <f t="shared" si="21"/>
        <v>-170.33</v>
      </c>
      <c r="R93" s="32">
        <f t="shared" si="21"/>
        <v>-473.5</v>
      </c>
      <c r="S93" s="32">
        <f t="shared" si="21"/>
        <v>0</v>
      </c>
      <c r="T93" s="32"/>
      <c r="U93" s="32">
        <f t="shared" si="21"/>
        <v>0</v>
      </c>
      <c r="V93" s="32">
        <f t="shared" si="21"/>
        <v>-1011.98</v>
      </c>
      <c r="W93" s="32">
        <f t="shared" ref="W93" si="22">SUM(W82:W92)</f>
        <v>-69.930000000000007</v>
      </c>
      <c r="X93" s="32">
        <f t="shared" ref="X93" si="23">SUM(X82:X92)</f>
        <v>0</v>
      </c>
      <c r="Y93" s="32">
        <f t="shared" ref="Y93" si="24">SUM(Y82:Y92)</f>
        <v>0</v>
      </c>
      <c r="Z93" s="32"/>
      <c r="AA93" s="32">
        <f t="shared" ref="AA93" si="25">SUM(AA82:AA92)</f>
        <v>-238.99</v>
      </c>
      <c r="AB93" s="32">
        <f t="shared" ref="AB93" si="26">SUM(AB82:AB92)</f>
        <v>-324</v>
      </c>
      <c r="AC93" s="32">
        <f t="shared" ref="AC93" si="27">SUM(AC82:AC92)</f>
        <v>0</v>
      </c>
      <c r="AD93" s="32">
        <f t="shared" ref="AD93" si="28">SUM(AD82:AD92)</f>
        <v>-8.4</v>
      </c>
      <c r="AE93" s="32">
        <f t="shared" ref="AE93" si="29">SUM(AE82:AE92)</f>
        <v>-15</v>
      </c>
      <c r="AF93" s="32">
        <f t="shared" ref="AF93" si="30">SUM(AF82:AF92)</f>
        <v>-80.400000000000006</v>
      </c>
      <c r="AG93" s="32">
        <f t="shared" ref="AG93" si="31">SUM(AG82:AG92)</f>
        <v>-195</v>
      </c>
      <c r="AH93" s="32">
        <f t="shared" ref="AH93" si="32">SUM(AH82:AH92)</f>
        <v>0</v>
      </c>
      <c r="AI93" s="32">
        <f t="shared" ref="AI93" si="33">SUM(AI82:AI92)</f>
        <v>0</v>
      </c>
      <c r="AJ93" s="32">
        <f t="shared" ref="AJ93" si="34">SUM(AJ82:AJ92)</f>
        <v>0</v>
      </c>
      <c r="AK93" s="32">
        <f t="shared" ref="AK93" si="35">SUM(AK82:AK92)</f>
        <v>0</v>
      </c>
      <c r="AL93" s="32">
        <f t="shared" ref="AL93" si="36">SUM(AL82:AL92)</f>
        <v>1183.6500000000001</v>
      </c>
      <c r="AM93" s="32">
        <f t="shared" ref="AM93" si="37">SUM(AM82:AM92)</f>
        <v>-600</v>
      </c>
      <c r="AN93" s="11">
        <f>SUM(F93:H93)</f>
        <v>26252.780000000006</v>
      </c>
      <c r="AO93" s="11">
        <f>SUM(I93:AM93)</f>
        <v>26252.779999999995</v>
      </c>
    </row>
    <row r="94" spans="1:41" x14ac:dyDescent="0.3">
      <c r="A94" s="13"/>
      <c r="F94" s="12"/>
      <c r="H94" s="20"/>
    </row>
    <row r="95" spans="1:41" x14ac:dyDescent="0.3">
      <c r="A95" s="13">
        <v>45440</v>
      </c>
      <c r="B95" s="4" t="s">
        <v>229</v>
      </c>
      <c r="C95" s="17">
        <v>18479</v>
      </c>
      <c r="D95" t="s">
        <v>157</v>
      </c>
      <c r="E95" s="34">
        <v>45444</v>
      </c>
      <c r="F95" s="34"/>
      <c r="H95" s="20">
        <v>220</v>
      </c>
      <c r="J95" s="12">
        <v>100</v>
      </c>
      <c r="L95" s="12">
        <v>120</v>
      </c>
      <c r="AN95" s="6"/>
      <c r="AO95" s="6"/>
    </row>
    <row r="96" spans="1:41" x14ac:dyDescent="0.3">
      <c r="A96" s="13">
        <v>45442</v>
      </c>
      <c r="B96" s="4" t="s">
        <v>230</v>
      </c>
      <c r="C96" s="5"/>
      <c r="D96" t="s">
        <v>77</v>
      </c>
      <c r="E96" s="34"/>
      <c r="F96" s="34"/>
      <c r="H96" s="20">
        <v>-156</v>
      </c>
      <c r="R96" s="12">
        <v>-156</v>
      </c>
      <c r="AN96" s="6"/>
      <c r="AO96" s="6"/>
    </row>
    <row r="97" spans="1:41" x14ac:dyDescent="0.3">
      <c r="A97" s="13">
        <v>45442</v>
      </c>
      <c r="B97" s="4" t="s">
        <v>231</v>
      </c>
      <c r="D97" t="s">
        <v>77</v>
      </c>
      <c r="F97" s="12"/>
      <c r="H97" s="20">
        <v>-180</v>
      </c>
      <c r="R97" s="12">
        <v>-180</v>
      </c>
    </row>
    <row r="98" spans="1:41" x14ac:dyDescent="0.3">
      <c r="A98" s="13">
        <v>45442</v>
      </c>
      <c r="B98" s="4" t="s">
        <v>231</v>
      </c>
      <c r="D98" t="s">
        <v>77</v>
      </c>
      <c r="F98" s="12"/>
      <c r="H98" s="20">
        <v>-38.56</v>
      </c>
      <c r="S98" s="12">
        <v>-38.56</v>
      </c>
    </row>
    <row r="99" spans="1:41" x14ac:dyDescent="0.3">
      <c r="A99" s="13">
        <v>45444</v>
      </c>
      <c r="B99" s="4" t="s">
        <v>232</v>
      </c>
      <c r="C99" s="17">
        <v>18480</v>
      </c>
      <c r="D99" t="s">
        <v>167</v>
      </c>
      <c r="E99" s="34">
        <v>45413</v>
      </c>
      <c r="H99" s="20">
        <v>130</v>
      </c>
      <c r="K99" s="12">
        <v>130</v>
      </c>
      <c r="AN99" s="6"/>
      <c r="AO99" s="6"/>
    </row>
    <row r="100" spans="1:41" x14ac:dyDescent="0.3">
      <c r="A100" s="13">
        <v>45446</v>
      </c>
      <c r="B100" s="4" t="s">
        <v>233</v>
      </c>
      <c r="C100" s="17">
        <v>18492</v>
      </c>
      <c r="D100" t="s">
        <v>82</v>
      </c>
      <c r="E100" s="34">
        <v>45444</v>
      </c>
      <c r="F100" s="34"/>
      <c r="H100" s="20">
        <v>52</v>
      </c>
      <c r="K100" s="12">
        <v>52</v>
      </c>
      <c r="AN100" s="6"/>
      <c r="AO100" s="6"/>
    </row>
    <row r="101" spans="1:41" x14ac:dyDescent="0.3">
      <c r="A101" s="13">
        <v>45447</v>
      </c>
      <c r="B101" s="4" t="s">
        <v>234</v>
      </c>
      <c r="C101" s="5">
        <v>18433</v>
      </c>
      <c r="D101" t="s">
        <v>68</v>
      </c>
      <c r="E101" s="34">
        <v>45413</v>
      </c>
      <c r="F101" s="34"/>
      <c r="H101" s="20">
        <v>-100</v>
      </c>
      <c r="J101" s="12">
        <v>-100</v>
      </c>
      <c r="AN101" s="6"/>
      <c r="AO101" s="6"/>
    </row>
    <row r="102" spans="1:41" x14ac:dyDescent="0.3">
      <c r="A102" s="13">
        <v>45447</v>
      </c>
      <c r="B102" s="4" t="s">
        <v>235</v>
      </c>
      <c r="C102" s="17">
        <v>18445</v>
      </c>
      <c r="D102" t="s">
        <v>168</v>
      </c>
      <c r="F102" s="12"/>
      <c r="H102" s="20">
        <v>-30</v>
      </c>
      <c r="L102" s="12">
        <v>-30</v>
      </c>
    </row>
    <row r="103" spans="1:41" x14ac:dyDescent="0.3">
      <c r="A103" s="13">
        <v>45447</v>
      </c>
      <c r="B103" s="4" t="s">
        <v>236</v>
      </c>
      <c r="D103" t="s">
        <v>204</v>
      </c>
      <c r="F103" s="12"/>
      <c r="H103" s="20">
        <v>-31.34</v>
      </c>
      <c r="S103" s="12">
        <v>-31.34</v>
      </c>
    </row>
    <row r="104" spans="1:41" x14ac:dyDescent="0.3">
      <c r="A104" s="13">
        <v>45448</v>
      </c>
      <c r="B104" s="4" t="s">
        <v>237</v>
      </c>
      <c r="D104" t="s">
        <v>180</v>
      </c>
      <c r="F104" s="12"/>
      <c r="H104" s="20">
        <v>-135</v>
      </c>
      <c r="R104" s="12">
        <v>-135</v>
      </c>
    </row>
    <row r="105" spans="1:41" x14ac:dyDescent="0.3">
      <c r="A105" s="13">
        <v>45448</v>
      </c>
      <c r="B105" s="4" t="s">
        <v>238</v>
      </c>
      <c r="C105" s="17">
        <v>18482</v>
      </c>
      <c r="D105" t="s">
        <v>81</v>
      </c>
      <c r="E105" s="34">
        <v>45413</v>
      </c>
      <c r="H105" s="20">
        <v>591</v>
      </c>
      <c r="K105" s="12">
        <v>491</v>
      </c>
      <c r="V105" s="12">
        <v>100</v>
      </c>
      <c r="AN105" s="6"/>
      <c r="AO105" s="6"/>
    </row>
    <row r="106" spans="1:41" x14ac:dyDescent="0.3">
      <c r="A106" s="13">
        <v>45448</v>
      </c>
      <c r="B106" s="4" t="s">
        <v>239</v>
      </c>
      <c r="C106" s="17">
        <v>18484</v>
      </c>
      <c r="D106" t="s">
        <v>94</v>
      </c>
      <c r="E106" s="34">
        <v>45413</v>
      </c>
      <c r="H106" s="20">
        <v>52</v>
      </c>
      <c r="K106" s="12">
        <v>52</v>
      </c>
      <c r="AN106" s="6"/>
      <c r="AO106" s="6"/>
    </row>
    <row r="107" spans="1:41" x14ac:dyDescent="0.3">
      <c r="A107" s="13">
        <v>45449</v>
      </c>
      <c r="B107" s="4" t="s">
        <v>240</v>
      </c>
      <c r="C107" s="17"/>
      <c r="D107" t="s">
        <v>205</v>
      </c>
      <c r="E107" s="34"/>
      <c r="H107" s="20">
        <v>-49.5</v>
      </c>
      <c r="T107" s="12">
        <v>-49.5</v>
      </c>
      <c r="AN107" s="6"/>
      <c r="AO107" s="6"/>
    </row>
    <row r="108" spans="1:41" x14ac:dyDescent="0.3">
      <c r="A108" s="13">
        <v>45449</v>
      </c>
      <c r="B108" s="4" t="s">
        <v>241</v>
      </c>
      <c r="C108" s="5">
        <v>18466</v>
      </c>
      <c r="D108" t="s">
        <v>93</v>
      </c>
      <c r="E108" s="34"/>
      <c r="F108" s="34"/>
      <c r="H108" s="20">
        <v>-100</v>
      </c>
      <c r="J108" s="12">
        <v>-100</v>
      </c>
      <c r="AN108" s="6"/>
      <c r="AO108" s="6"/>
    </row>
    <row r="109" spans="1:41" x14ac:dyDescent="0.3">
      <c r="A109" s="13">
        <v>45449</v>
      </c>
      <c r="B109" s="4" t="s">
        <v>242</v>
      </c>
      <c r="C109" s="17">
        <v>18486</v>
      </c>
      <c r="D109" t="s">
        <v>84</v>
      </c>
      <c r="E109" s="34">
        <v>45413</v>
      </c>
      <c r="H109" s="20">
        <v>52</v>
      </c>
      <c r="K109" s="12">
        <v>52</v>
      </c>
      <c r="AN109" s="6"/>
      <c r="AO109" s="6"/>
    </row>
    <row r="110" spans="1:41" x14ac:dyDescent="0.3">
      <c r="A110" s="13">
        <v>45454</v>
      </c>
      <c r="B110" s="4" t="s">
        <v>243</v>
      </c>
      <c r="C110" s="17">
        <v>18477</v>
      </c>
      <c r="D110" t="s">
        <v>73</v>
      </c>
      <c r="E110" s="34">
        <v>45383</v>
      </c>
      <c r="F110" s="34"/>
      <c r="H110" s="20">
        <v>39</v>
      </c>
      <c r="K110" s="12">
        <v>39</v>
      </c>
      <c r="AN110" s="6"/>
      <c r="AO110" s="6"/>
    </row>
    <row r="111" spans="1:41" x14ac:dyDescent="0.3">
      <c r="A111" s="13">
        <v>45454</v>
      </c>
      <c r="B111" s="4" t="s">
        <v>244</v>
      </c>
      <c r="C111" s="17">
        <v>18487</v>
      </c>
      <c r="D111" t="s">
        <v>73</v>
      </c>
      <c r="E111" s="34">
        <v>45413</v>
      </c>
      <c r="H111" s="20">
        <v>39</v>
      </c>
      <c r="K111" s="12">
        <v>39</v>
      </c>
      <c r="AN111" s="6"/>
      <c r="AO111" s="6"/>
    </row>
    <row r="112" spans="1:41" x14ac:dyDescent="0.3">
      <c r="A112" s="13">
        <v>45455</v>
      </c>
      <c r="B112" s="4" t="s">
        <v>245</v>
      </c>
      <c r="C112" s="17">
        <v>18481</v>
      </c>
      <c r="D112" t="s">
        <v>85</v>
      </c>
      <c r="E112" s="34">
        <v>45413</v>
      </c>
      <c r="H112" s="20">
        <v>130</v>
      </c>
      <c r="K112" s="12">
        <v>130</v>
      </c>
      <c r="AN112" s="6"/>
      <c r="AO112" s="6"/>
    </row>
    <row r="113" spans="1:41" x14ac:dyDescent="0.3">
      <c r="A113" s="13">
        <v>45456</v>
      </c>
      <c r="B113" s="4" t="s">
        <v>246</v>
      </c>
      <c r="C113" s="5">
        <v>18383</v>
      </c>
      <c r="D113" t="s">
        <v>66</v>
      </c>
      <c r="E113" s="34">
        <v>45444</v>
      </c>
      <c r="F113" s="34"/>
      <c r="H113" s="20">
        <v>-100</v>
      </c>
      <c r="J113" s="12">
        <v>-100</v>
      </c>
      <c r="AN113" s="6"/>
      <c r="AO113" s="6"/>
    </row>
    <row r="114" spans="1:41" x14ac:dyDescent="0.3">
      <c r="A114" s="13">
        <v>45457</v>
      </c>
      <c r="B114" s="4" t="s">
        <v>247</v>
      </c>
      <c r="C114" s="17">
        <v>1685</v>
      </c>
      <c r="D114" t="s">
        <v>80</v>
      </c>
      <c r="H114" s="20">
        <v>-100</v>
      </c>
      <c r="Q114" s="12">
        <v>-100</v>
      </c>
    </row>
    <row r="115" spans="1:41" x14ac:dyDescent="0.3">
      <c r="A115" s="13">
        <v>45460</v>
      </c>
      <c r="B115" s="4" t="s">
        <v>248</v>
      </c>
      <c r="C115" s="17"/>
      <c r="D115" t="s">
        <v>104</v>
      </c>
      <c r="E115" s="34"/>
      <c r="H115" s="20">
        <v>-363.79</v>
      </c>
      <c r="V115" s="12">
        <v>-363.79</v>
      </c>
      <c r="AN115" s="6"/>
      <c r="AO115" s="6"/>
    </row>
    <row r="116" spans="1:41" x14ac:dyDescent="0.3">
      <c r="A116" s="13">
        <v>45460</v>
      </c>
      <c r="B116" s="4" t="s">
        <v>210</v>
      </c>
      <c r="D116" t="s">
        <v>206</v>
      </c>
      <c r="F116" s="12"/>
      <c r="H116" s="20">
        <v>-5</v>
      </c>
      <c r="AE116" s="12">
        <v>-5</v>
      </c>
    </row>
    <row r="117" spans="1:41" x14ac:dyDescent="0.3">
      <c r="A117" s="13">
        <v>45461</v>
      </c>
      <c r="B117" s="4" t="s">
        <v>249</v>
      </c>
      <c r="D117" t="s">
        <v>97</v>
      </c>
      <c r="F117" s="12"/>
      <c r="H117" s="20">
        <v>-26.76</v>
      </c>
      <c r="W117" s="12">
        <v>-26.76</v>
      </c>
    </row>
    <row r="118" spans="1:41" x14ac:dyDescent="0.3">
      <c r="A118" s="13">
        <v>45461</v>
      </c>
      <c r="B118" s="4" t="s">
        <v>250</v>
      </c>
      <c r="C118">
        <v>57</v>
      </c>
      <c r="D118" t="s">
        <v>207</v>
      </c>
      <c r="F118" s="12"/>
      <c r="H118" s="20">
        <v>-32</v>
      </c>
      <c r="R118" s="12">
        <v>-32</v>
      </c>
    </row>
    <row r="119" spans="1:41" x14ac:dyDescent="0.3">
      <c r="A119" s="13">
        <v>45462</v>
      </c>
      <c r="B119" s="4" t="s">
        <v>251</v>
      </c>
      <c r="C119" s="17">
        <v>18485</v>
      </c>
      <c r="D119" t="s">
        <v>83</v>
      </c>
      <c r="E119" s="34">
        <v>45413</v>
      </c>
      <c r="H119" s="20">
        <v>104</v>
      </c>
      <c r="K119" s="12">
        <v>104</v>
      </c>
      <c r="AN119" s="6"/>
      <c r="AO119" s="6"/>
    </row>
    <row r="120" spans="1:41" x14ac:dyDescent="0.3">
      <c r="A120" s="13">
        <v>45468</v>
      </c>
      <c r="B120" s="4" t="s">
        <v>252</v>
      </c>
      <c r="D120" t="s">
        <v>202</v>
      </c>
      <c r="F120" s="12"/>
      <c r="H120" s="20">
        <v>-22.99</v>
      </c>
      <c r="AB120" s="12">
        <v>-22.99</v>
      </c>
    </row>
    <row r="121" spans="1:41" x14ac:dyDescent="0.3">
      <c r="A121" s="13">
        <v>45469</v>
      </c>
      <c r="B121" s="4" t="s">
        <v>253</v>
      </c>
      <c r="C121" s="17">
        <v>18488</v>
      </c>
      <c r="D121" t="s">
        <v>74</v>
      </c>
      <c r="E121" s="34">
        <v>45413</v>
      </c>
      <c r="H121" s="20">
        <v>44</v>
      </c>
      <c r="K121" s="12">
        <v>44</v>
      </c>
      <c r="AN121" s="6"/>
      <c r="AO121" s="6"/>
    </row>
    <row r="122" spans="1:41" x14ac:dyDescent="0.3">
      <c r="A122" s="13">
        <v>45470</v>
      </c>
      <c r="B122" s="4" t="s">
        <v>254</v>
      </c>
      <c r="C122" s="5">
        <v>18479</v>
      </c>
      <c r="D122" t="s">
        <v>114</v>
      </c>
      <c r="E122" s="34">
        <v>45444</v>
      </c>
      <c r="F122" s="34"/>
      <c r="H122" s="20">
        <v>-100</v>
      </c>
      <c r="J122" s="12">
        <v>-100</v>
      </c>
      <c r="AN122" s="6"/>
      <c r="AO122" s="6"/>
    </row>
    <row r="123" spans="1:41" x14ac:dyDescent="0.3">
      <c r="A123" s="13">
        <v>45470</v>
      </c>
      <c r="B123" s="4" t="s">
        <v>211</v>
      </c>
      <c r="D123" t="s">
        <v>209</v>
      </c>
      <c r="F123" s="12"/>
      <c r="G123" s="12">
        <v>30.1</v>
      </c>
      <c r="H123" s="20"/>
      <c r="N123" s="12">
        <v>30.1</v>
      </c>
    </row>
    <row r="124" spans="1:41" x14ac:dyDescent="0.3">
      <c r="A124" s="13"/>
      <c r="B124" s="2" t="s">
        <v>103</v>
      </c>
      <c r="F124" s="32">
        <f>SUM(F93:F123)</f>
        <v>111.35</v>
      </c>
      <c r="G124" s="32">
        <f>SUM(G93:G123)</f>
        <v>18298.650000000001</v>
      </c>
      <c r="H124" s="33">
        <f>SUM(H93:H123)</f>
        <v>7754.9400000000032</v>
      </c>
      <c r="I124" s="48">
        <f>SUM(I93:I123)</f>
        <v>22964.81</v>
      </c>
      <c r="J124" s="32">
        <f t="shared" ref="J124:U124" si="38">SUM(J93:J123)</f>
        <v>-350</v>
      </c>
      <c r="K124" s="32">
        <f t="shared" si="38"/>
        <v>4897.5</v>
      </c>
      <c r="L124" s="32">
        <f t="shared" si="38"/>
        <v>1593.5</v>
      </c>
      <c r="M124" s="32">
        <f t="shared" si="38"/>
        <v>0</v>
      </c>
      <c r="N124" s="32">
        <f t="shared" si="38"/>
        <v>103.94999999999999</v>
      </c>
      <c r="O124" s="32">
        <f t="shared" si="38"/>
        <v>0</v>
      </c>
      <c r="P124" s="32">
        <f t="shared" si="38"/>
        <v>0</v>
      </c>
      <c r="Q124" s="32">
        <f t="shared" si="38"/>
        <v>-270.33000000000004</v>
      </c>
      <c r="R124" s="32">
        <f t="shared" si="38"/>
        <v>-976.5</v>
      </c>
      <c r="S124" s="32">
        <f t="shared" si="38"/>
        <v>-69.900000000000006</v>
      </c>
      <c r="T124" s="32">
        <f t="shared" si="38"/>
        <v>-49.5</v>
      </c>
      <c r="U124" s="32">
        <f t="shared" si="38"/>
        <v>0</v>
      </c>
      <c r="V124" s="32">
        <f t="shared" ref="V124" si="39">SUM(V93:V123)</f>
        <v>-1275.77</v>
      </c>
      <c r="W124" s="32">
        <f t="shared" ref="W124" si="40">SUM(W93:W123)</f>
        <v>-96.690000000000012</v>
      </c>
      <c r="X124" s="32">
        <f t="shared" ref="X124" si="41">SUM(X93:X123)</f>
        <v>0</v>
      </c>
      <c r="Y124" s="32">
        <f t="shared" ref="Y124" si="42">SUM(Y93:Y123)</f>
        <v>0</v>
      </c>
      <c r="Z124" s="32"/>
      <c r="AA124" s="32">
        <f t="shared" ref="AA124" si="43">SUM(AA93:AA123)</f>
        <v>-238.99</v>
      </c>
      <c r="AB124" s="32">
        <f t="shared" ref="AB124" si="44">SUM(AB93:AB123)</f>
        <v>-346.99</v>
      </c>
      <c r="AC124" s="32">
        <f t="shared" ref="AC124" si="45">SUM(AC93:AC123)</f>
        <v>0</v>
      </c>
      <c r="AD124" s="32">
        <f t="shared" ref="AD124" si="46">SUM(AD93:AD123)</f>
        <v>-8.4</v>
      </c>
      <c r="AE124" s="32">
        <f t="shared" ref="AE124" si="47">SUM(AE93:AE123)</f>
        <v>-20</v>
      </c>
      <c r="AF124" s="32">
        <f t="shared" ref="AF124" si="48">SUM(AF93:AF123)</f>
        <v>-80.400000000000006</v>
      </c>
      <c r="AG124" s="32">
        <f t="shared" ref="AG124" si="49">SUM(AG93:AG123)</f>
        <v>-195</v>
      </c>
      <c r="AH124" s="32">
        <f t="shared" ref="AH124" si="50">SUM(AH93:AH123)</f>
        <v>0</v>
      </c>
      <c r="AI124" s="32">
        <f t="shared" ref="AI124" si="51">SUM(AI93:AI123)</f>
        <v>0</v>
      </c>
      <c r="AJ124" s="32">
        <f t="shared" ref="AJ124" si="52">SUM(AJ93:AJ123)</f>
        <v>0</v>
      </c>
      <c r="AK124" s="32">
        <f t="shared" ref="AK124" si="53">SUM(AK93:AK123)</f>
        <v>0</v>
      </c>
      <c r="AL124" s="32">
        <f t="shared" ref="AL124" si="54">SUM(AL93:AL123)</f>
        <v>1183.6500000000001</v>
      </c>
      <c r="AM124" s="32">
        <f t="shared" ref="AM124" si="55">SUM(AM93:AM123)</f>
        <v>-600</v>
      </c>
      <c r="AN124" s="11">
        <f>SUM(F124:H124)</f>
        <v>26164.940000000002</v>
      </c>
      <c r="AO124" s="11">
        <f>SUM(I124:AM124)</f>
        <v>26164.939999999995</v>
      </c>
    </row>
    <row r="125" spans="1:41" x14ac:dyDescent="0.3">
      <c r="A125" s="13"/>
      <c r="F125" s="12"/>
      <c r="H125" s="20"/>
    </row>
    <row r="126" spans="1:41" x14ac:dyDescent="0.3">
      <c r="A126" s="13">
        <v>45471</v>
      </c>
      <c r="B126" s="4" t="s">
        <v>255</v>
      </c>
      <c r="C126" s="17">
        <v>18483</v>
      </c>
      <c r="D126" t="s">
        <v>70</v>
      </c>
      <c r="E126" s="34">
        <v>45413</v>
      </c>
      <c r="H126" s="20">
        <v>97.5</v>
      </c>
      <c r="K126" s="12">
        <v>97.5</v>
      </c>
      <c r="AN126" s="6"/>
      <c r="AO126" s="6"/>
    </row>
    <row r="127" spans="1:41" x14ac:dyDescent="0.3">
      <c r="A127" s="13">
        <v>45474</v>
      </c>
      <c r="B127" s="4" t="s">
        <v>406</v>
      </c>
      <c r="C127" s="17">
        <v>18490</v>
      </c>
      <c r="D127" t="s">
        <v>203</v>
      </c>
      <c r="E127" s="34">
        <v>45627</v>
      </c>
      <c r="H127" s="20">
        <v>38</v>
      </c>
      <c r="L127" s="12">
        <v>38</v>
      </c>
      <c r="AN127" s="6"/>
      <c r="AO127" s="6"/>
    </row>
    <row r="128" spans="1:41" x14ac:dyDescent="0.3">
      <c r="A128" s="13">
        <v>45474</v>
      </c>
      <c r="B128" s="4" t="s">
        <v>256</v>
      </c>
      <c r="C128" s="17"/>
      <c r="D128" t="s">
        <v>215</v>
      </c>
      <c r="H128" s="20">
        <v>1296.97</v>
      </c>
      <c r="AL128" s="50">
        <v>1296.97</v>
      </c>
      <c r="AN128" s="6"/>
      <c r="AO128" s="6"/>
    </row>
    <row r="129" spans="1:41" x14ac:dyDescent="0.3">
      <c r="A129" s="13">
        <v>45474</v>
      </c>
      <c r="B129" s="4" t="s">
        <v>256</v>
      </c>
      <c r="D129" t="s">
        <v>217</v>
      </c>
      <c r="H129" s="20">
        <v>361.99</v>
      </c>
      <c r="AL129" s="50">
        <v>361.99</v>
      </c>
      <c r="AN129" s="6"/>
      <c r="AO129" s="6"/>
    </row>
    <row r="130" spans="1:41" x14ac:dyDescent="0.3">
      <c r="A130" s="13">
        <v>45475</v>
      </c>
      <c r="B130" s="4" t="s">
        <v>257</v>
      </c>
      <c r="D130" t="s">
        <v>224</v>
      </c>
      <c r="F130" s="12"/>
      <c r="H130" s="20">
        <v>-319.36</v>
      </c>
      <c r="U130" s="12">
        <v>-319.36</v>
      </c>
    </row>
    <row r="131" spans="1:41" x14ac:dyDescent="0.3">
      <c r="A131" s="13">
        <v>45476</v>
      </c>
      <c r="B131" s="4" t="s">
        <v>256</v>
      </c>
      <c r="D131" t="s">
        <v>218</v>
      </c>
      <c r="H131" s="20">
        <v>25</v>
      </c>
      <c r="AL131" s="50">
        <v>25</v>
      </c>
      <c r="AN131" s="6"/>
      <c r="AO131" s="6"/>
    </row>
    <row r="132" spans="1:41" x14ac:dyDescent="0.3">
      <c r="A132" s="13">
        <v>45476</v>
      </c>
      <c r="B132" s="4" t="s">
        <v>228</v>
      </c>
      <c r="C132" s="5">
        <v>1648</v>
      </c>
      <c r="D132" t="s">
        <v>80</v>
      </c>
      <c r="E132" s="34"/>
      <c r="F132" s="34"/>
      <c r="H132" s="20">
        <v>-20</v>
      </c>
      <c r="Q132" s="12">
        <v>-20</v>
      </c>
      <c r="AN132" s="6"/>
      <c r="AO132" s="6"/>
    </row>
    <row r="133" spans="1:41" x14ac:dyDescent="0.3">
      <c r="A133" s="13">
        <v>45476</v>
      </c>
      <c r="B133" s="4" t="s">
        <v>258</v>
      </c>
      <c r="C133" s="5">
        <v>1659</v>
      </c>
      <c r="D133" t="s">
        <v>91</v>
      </c>
      <c r="E133" s="34"/>
      <c r="F133" s="34"/>
      <c r="H133" s="20">
        <v>-50</v>
      </c>
      <c r="Q133" s="12">
        <v>-50</v>
      </c>
      <c r="AN133" s="6"/>
      <c r="AO133" s="6"/>
    </row>
    <row r="134" spans="1:41" x14ac:dyDescent="0.3">
      <c r="A134" s="13">
        <v>45477</v>
      </c>
      <c r="B134" s="4" t="s">
        <v>198</v>
      </c>
      <c r="D134" t="s">
        <v>225</v>
      </c>
      <c r="F134" s="12">
        <v>-111.35</v>
      </c>
      <c r="H134" s="20">
        <v>-114.79</v>
      </c>
      <c r="AM134" s="49">
        <v>-226.14</v>
      </c>
    </row>
    <row r="135" spans="1:41" x14ac:dyDescent="0.3">
      <c r="A135" s="13">
        <v>45478</v>
      </c>
      <c r="B135" s="4" t="s">
        <v>198</v>
      </c>
      <c r="D135" t="s">
        <v>179</v>
      </c>
      <c r="H135" s="20">
        <v>30</v>
      </c>
      <c r="AL135" s="49">
        <v>30</v>
      </c>
      <c r="AN135" s="6"/>
      <c r="AO135" s="6"/>
    </row>
    <row r="136" spans="1:41" x14ac:dyDescent="0.3">
      <c r="A136" s="13">
        <v>45478</v>
      </c>
      <c r="B136" s="4" t="s">
        <v>259</v>
      </c>
      <c r="D136" t="s">
        <v>77</v>
      </c>
      <c r="F136" s="12"/>
      <c r="H136" s="20">
        <v>-277.5</v>
      </c>
      <c r="R136" s="12">
        <v>-277.5</v>
      </c>
    </row>
    <row r="137" spans="1:41" x14ac:dyDescent="0.3">
      <c r="A137" s="13">
        <v>45478</v>
      </c>
      <c r="B137" s="4" t="s">
        <v>256</v>
      </c>
      <c r="D137" t="s">
        <v>216</v>
      </c>
      <c r="H137" s="20">
        <v>15</v>
      </c>
      <c r="AL137" s="50">
        <v>15</v>
      </c>
      <c r="AN137" s="6"/>
      <c r="AO137" s="6"/>
    </row>
    <row r="138" spans="1:41" x14ac:dyDescent="0.3">
      <c r="A138" s="13">
        <v>45479</v>
      </c>
      <c r="B138" s="4" t="s">
        <v>260</v>
      </c>
      <c r="C138" s="17">
        <v>18496</v>
      </c>
      <c r="D138" t="s">
        <v>86</v>
      </c>
      <c r="E138" s="34">
        <v>45444</v>
      </c>
      <c r="H138" s="20">
        <v>78</v>
      </c>
      <c r="K138" s="12">
        <v>78</v>
      </c>
      <c r="AN138" s="6"/>
      <c r="AO138" s="6"/>
    </row>
    <row r="139" spans="1:41" x14ac:dyDescent="0.3">
      <c r="A139" s="13">
        <v>45480</v>
      </c>
      <c r="C139" s="17">
        <v>18499</v>
      </c>
      <c r="D139" t="s">
        <v>94</v>
      </c>
      <c r="E139" s="34">
        <v>45444</v>
      </c>
      <c r="H139" s="20">
        <v>26</v>
      </c>
      <c r="K139" s="12">
        <v>26</v>
      </c>
      <c r="AN139" s="6"/>
      <c r="AO139" s="6"/>
    </row>
    <row r="140" spans="1:41" x14ac:dyDescent="0.3">
      <c r="A140" s="13">
        <v>45481</v>
      </c>
      <c r="B140" s="4" t="s">
        <v>261</v>
      </c>
      <c r="C140" s="17">
        <v>18491</v>
      </c>
      <c r="D140" t="s">
        <v>81</v>
      </c>
      <c r="E140" s="34">
        <v>45444</v>
      </c>
      <c r="H140" s="20">
        <v>569</v>
      </c>
      <c r="K140" s="12">
        <v>469</v>
      </c>
      <c r="V140" s="12">
        <v>100</v>
      </c>
      <c r="AN140" s="6"/>
      <c r="AO140" s="6"/>
    </row>
    <row r="141" spans="1:41" x14ac:dyDescent="0.3">
      <c r="A141" s="13">
        <v>45484</v>
      </c>
      <c r="B141" s="4" t="s">
        <v>262</v>
      </c>
      <c r="C141" s="5">
        <v>1702</v>
      </c>
      <c r="D141" t="s">
        <v>80</v>
      </c>
      <c r="F141" s="12"/>
      <c r="H141" s="20">
        <v>-100</v>
      </c>
      <c r="Q141" s="12">
        <v>-100</v>
      </c>
    </row>
    <row r="142" spans="1:41" x14ac:dyDescent="0.3">
      <c r="A142" s="13">
        <v>45484</v>
      </c>
      <c r="B142" s="4" t="s">
        <v>263</v>
      </c>
      <c r="C142" s="17">
        <v>18497</v>
      </c>
      <c r="D142" t="s">
        <v>85</v>
      </c>
      <c r="E142" s="34">
        <v>45444</v>
      </c>
      <c r="H142" s="20">
        <v>104</v>
      </c>
      <c r="K142" s="12">
        <v>104</v>
      </c>
      <c r="AN142" s="6"/>
      <c r="AO142" s="6"/>
    </row>
    <row r="143" spans="1:41" x14ac:dyDescent="0.3">
      <c r="A143" s="13">
        <v>45485</v>
      </c>
      <c r="B143" s="4" t="s">
        <v>264</v>
      </c>
      <c r="C143" s="17">
        <v>18502</v>
      </c>
      <c r="D143" t="s">
        <v>82</v>
      </c>
      <c r="E143" s="34">
        <v>45474</v>
      </c>
      <c r="H143" s="20">
        <v>52</v>
      </c>
      <c r="K143" s="12">
        <v>52</v>
      </c>
      <c r="AN143" s="6"/>
      <c r="AO143" s="6"/>
    </row>
    <row r="144" spans="1:41" x14ac:dyDescent="0.3">
      <c r="A144" s="13">
        <v>45489</v>
      </c>
      <c r="C144" s="17">
        <v>18500</v>
      </c>
      <c r="D144" t="s">
        <v>214</v>
      </c>
      <c r="E144" s="34">
        <v>45505</v>
      </c>
      <c r="H144" s="20">
        <v>200</v>
      </c>
      <c r="J144" s="12">
        <v>100</v>
      </c>
      <c r="L144" s="12">
        <v>100</v>
      </c>
      <c r="AN144" s="6"/>
      <c r="AO144" s="6"/>
    </row>
    <row r="145" spans="1:41" x14ac:dyDescent="0.3">
      <c r="A145" s="13">
        <v>45491</v>
      </c>
      <c r="C145" s="17"/>
      <c r="D145" t="s">
        <v>115</v>
      </c>
      <c r="E145" s="34"/>
      <c r="H145" s="20">
        <v>-35.94</v>
      </c>
      <c r="W145" s="12">
        <v>-35.94</v>
      </c>
      <c r="AN145" s="6"/>
      <c r="AO145" s="6"/>
    </row>
    <row r="146" spans="1:41" x14ac:dyDescent="0.3">
      <c r="A146" s="13">
        <v>45491</v>
      </c>
      <c r="C146" s="17"/>
      <c r="D146" t="s">
        <v>226</v>
      </c>
      <c r="E146" s="34"/>
      <c r="H146" s="20">
        <v>-5</v>
      </c>
      <c r="AE146" s="12">
        <v>-5</v>
      </c>
      <c r="AN146" s="6"/>
      <c r="AO146" s="6"/>
    </row>
    <row r="147" spans="1:41" x14ac:dyDescent="0.3">
      <c r="A147" s="13">
        <v>45492</v>
      </c>
      <c r="B147" s="4" t="s">
        <v>265</v>
      </c>
      <c r="C147" s="17">
        <v>18493</v>
      </c>
      <c r="D147" t="s">
        <v>83</v>
      </c>
      <c r="E147" s="34">
        <v>45444</v>
      </c>
      <c r="H147" s="20">
        <v>130</v>
      </c>
      <c r="K147" s="12">
        <v>130</v>
      </c>
      <c r="AN147" s="6"/>
      <c r="AO147" s="6"/>
    </row>
    <row r="148" spans="1:41" x14ac:dyDescent="0.3">
      <c r="A148" s="13">
        <v>45495</v>
      </c>
      <c r="B148" s="4" t="s">
        <v>266</v>
      </c>
      <c r="C148" s="17">
        <v>18498</v>
      </c>
      <c r="D148" t="s">
        <v>70</v>
      </c>
      <c r="E148" s="34">
        <v>45444</v>
      </c>
      <c r="H148" s="20">
        <v>78</v>
      </c>
      <c r="K148" s="12">
        <v>78</v>
      </c>
      <c r="AN148" s="6"/>
      <c r="AO148" s="6"/>
    </row>
    <row r="149" spans="1:41" x14ac:dyDescent="0.3">
      <c r="A149" s="13">
        <v>45496</v>
      </c>
      <c r="B149" s="4" t="s">
        <v>267</v>
      </c>
      <c r="C149" s="17">
        <v>18494</v>
      </c>
      <c r="D149" t="s">
        <v>84</v>
      </c>
      <c r="E149" s="34">
        <v>45444</v>
      </c>
      <c r="H149" s="20">
        <v>52</v>
      </c>
      <c r="K149" s="12">
        <v>52</v>
      </c>
      <c r="AN149" s="6"/>
      <c r="AO149" s="6"/>
    </row>
    <row r="150" spans="1:41" x14ac:dyDescent="0.3">
      <c r="A150" s="13">
        <v>45498</v>
      </c>
      <c r="B150" s="4" t="s">
        <v>268</v>
      </c>
      <c r="C150" s="17">
        <v>18500</v>
      </c>
      <c r="D150" t="s">
        <v>227</v>
      </c>
      <c r="E150" s="34">
        <v>45505</v>
      </c>
      <c r="H150" s="20">
        <v>200</v>
      </c>
      <c r="J150" s="12">
        <v>0</v>
      </c>
      <c r="L150" s="12">
        <v>200</v>
      </c>
      <c r="AN150" s="21"/>
      <c r="AO150" s="21"/>
    </row>
    <row r="151" spans="1:41" x14ac:dyDescent="0.3">
      <c r="A151" s="13">
        <v>45500</v>
      </c>
      <c r="C151" s="17"/>
      <c r="D151" t="s">
        <v>177</v>
      </c>
      <c r="E151" s="34"/>
      <c r="G151">
        <v>29.18</v>
      </c>
      <c r="H151" s="52"/>
      <c r="N151" s="12">
        <v>29.18</v>
      </c>
      <c r="AN151" s="21"/>
      <c r="AO151" s="21"/>
    </row>
    <row r="152" spans="1:41" x14ac:dyDescent="0.3">
      <c r="A152" s="13"/>
      <c r="B152" s="2" t="s">
        <v>103</v>
      </c>
      <c r="C152" s="17"/>
      <c r="E152" s="34"/>
      <c r="F152" s="32">
        <f>SUM(F124:F150)</f>
        <v>0</v>
      </c>
      <c r="G152" s="32">
        <f>SUM(G124:G151)</f>
        <v>18327.830000000002</v>
      </c>
      <c r="H152" s="33">
        <f>SUM(H124:H151)</f>
        <v>10185.810000000001</v>
      </c>
      <c r="I152" s="32">
        <f>SUM(I124:I151)</f>
        <v>22964.81</v>
      </c>
      <c r="J152" s="32">
        <f t="shared" ref="J152:T152" si="56">SUM(J124:J151)</f>
        <v>-250</v>
      </c>
      <c r="K152" s="32">
        <f t="shared" si="56"/>
        <v>5984</v>
      </c>
      <c r="L152" s="32">
        <f t="shared" si="56"/>
        <v>1931.5</v>
      </c>
      <c r="M152" s="32">
        <f t="shared" si="56"/>
        <v>0</v>
      </c>
      <c r="N152" s="32">
        <f t="shared" si="56"/>
        <v>133.13</v>
      </c>
      <c r="O152" s="32">
        <f t="shared" si="56"/>
        <v>0</v>
      </c>
      <c r="P152" s="32">
        <f t="shared" si="56"/>
        <v>0</v>
      </c>
      <c r="Q152" s="32">
        <f t="shared" si="56"/>
        <v>-440.33000000000004</v>
      </c>
      <c r="R152" s="32">
        <f t="shared" si="56"/>
        <v>-1254</v>
      </c>
      <c r="S152" s="32">
        <f t="shared" si="56"/>
        <v>-69.900000000000006</v>
      </c>
      <c r="T152" s="32">
        <f t="shared" si="56"/>
        <v>-49.5</v>
      </c>
      <c r="U152" s="32">
        <f>SUM(U124:U151)</f>
        <v>-319.36</v>
      </c>
      <c r="V152" s="32">
        <f t="shared" ref="V152" si="57">SUM(V124:V151)</f>
        <v>-1175.77</v>
      </c>
      <c r="W152" s="32">
        <f t="shared" ref="W152" si="58">SUM(W124:W151)</f>
        <v>-132.63</v>
      </c>
      <c r="X152" s="32">
        <f t="shared" ref="X152" si="59">SUM(X124:X151)</f>
        <v>0</v>
      </c>
      <c r="Y152" s="32">
        <f t="shared" ref="Y152" si="60">SUM(Y124:Y151)</f>
        <v>0</v>
      </c>
      <c r="Z152" s="32"/>
      <c r="AA152" s="32">
        <f t="shared" ref="AA152" si="61">SUM(AA124:AA151)</f>
        <v>-238.99</v>
      </c>
      <c r="AB152" s="32">
        <f t="shared" ref="AB152" si="62">SUM(AB124:AB151)</f>
        <v>-346.99</v>
      </c>
      <c r="AC152" s="32">
        <f t="shared" ref="AC152" si="63">SUM(AC124:AC151)</f>
        <v>0</v>
      </c>
      <c r="AD152" s="32">
        <f t="shared" ref="AD152" si="64">SUM(AD124:AD151)</f>
        <v>-8.4</v>
      </c>
      <c r="AE152" s="32">
        <f t="shared" ref="AE152" si="65">SUM(AE124:AE151)</f>
        <v>-25</v>
      </c>
      <c r="AF152" s="32">
        <f t="shared" ref="AF152" si="66">SUM(AF124:AF151)</f>
        <v>-80.400000000000006</v>
      </c>
      <c r="AG152" s="32">
        <f>SUM(AG124:AG151)</f>
        <v>-195</v>
      </c>
      <c r="AH152" s="32">
        <f t="shared" ref="AH152" si="67">SUM(AH124:AH151)</f>
        <v>0</v>
      </c>
      <c r="AI152" s="32">
        <f t="shared" ref="AI152" si="68">SUM(AI124:AI151)</f>
        <v>0</v>
      </c>
      <c r="AJ152" s="32">
        <f t="shared" ref="AJ152" si="69">SUM(AJ124:AJ151)</f>
        <v>0</v>
      </c>
      <c r="AK152" s="32">
        <f t="shared" ref="AK152" si="70">SUM(AK124:AK151)</f>
        <v>0</v>
      </c>
      <c r="AL152" s="32">
        <f t="shared" ref="AL152" si="71">SUM(AL124:AL151)</f>
        <v>2912.6099999999997</v>
      </c>
      <c r="AM152" s="32">
        <f t="shared" ref="AM152" si="72">SUM(AM124:AM151)</f>
        <v>-826.14</v>
      </c>
      <c r="AN152" s="11">
        <f>SUM(F152:H152)</f>
        <v>28513.640000000003</v>
      </c>
      <c r="AO152" s="11">
        <f>SUM(I152:AM152)</f>
        <v>28513.639999999992</v>
      </c>
    </row>
    <row r="153" spans="1:41" x14ac:dyDescent="0.3">
      <c r="A153" s="13"/>
      <c r="C153" s="17"/>
      <c r="E153" s="34"/>
      <c r="H153" s="20"/>
      <c r="AN153" s="21"/>
      <c r="AO153" s="21"/>
    </row>
    <row r="154" spans="1:41" x14ac:dyDescent="0.3">
      <c r="A154" s="13">
        <v>45503</v>
      </c>
      <c r="B154" s="4" t="s">
        <v>282</v>
      </c>
      <c r="C154" s="17">
        <v>18489</v>
      </c>
      <c r="D154" t="s">
        <v>169</v>
      </c>
      <c r="E154" s="34">
        <v>45474</v>
      </c>
      <c r="F154" s="12"/>
      <c r="H154" s="20">
        <v>240</v>
      </c>
      <c r="L154" s="12">
        <v>240</v>
      </c>
    </row>
    <row r="155" spans="1:41" x14ac:dyDescent="0.3">
      <c r="A155" s="13">
        <v>45504</v>
      </c>
      <c r="B155" s="4" t="s">
        <v>256</v>
      </c>
      <c r="C155" s="5">
        <v>24</v>
      </c>
      <c r="D155" t="s">
        <v>223</v>
      </c>
      <c r="F155" s="12"/>
      <c r="H155" s="20">
        <v>-350</v>
      </c>
      <c r="AM155" s="50">
        <v>-350</v>
      </c>
    </row>
    <row r="156" spans="1:41" x14ac:dyDescent="0.3">
      <c r="A156" s="13">
        <v>45504</v>
      </c>
      <c r="B156" s="4" t="s">
        <v>283</v>
      </c>
      <c r="C156" s="5">
        <v>1291</v>
      </c>
      <c r="D156" t="s">
        <v>270</v>
      </c>
      <c r="F156" s="12"/>
      <c r="H156" s="20">
        <v>-150</v>
      </c>
      <c r="Q156" s="12">
        <v>-150</v>
      </c>
    </row>
    <row r="157" spans="1:41" x14ac:dyDescent="0.3">
      <c r="A157" s="13">
        <v>45504</v>
      </c>
      <c r="B157" s="4" t="s">
        <v>284</v>
      </c>
      <c r="C157" s="17">
        <v>18478</v>
      </c>
      <c r="D157" t="s">
        <v>112</v>
      </c>
      <c r="E157" s="34">
        <v>45566</v>
      </c>
      <c r="F157" s="34"/>
      <c r="H157" s="20">
        <v>480</v>
      </c>
      <c r="L157" s="12">
        <v>480</v>
      </c>
      <c r="AN157" s="6"/>
      <c r="AO157" s="6"/>
    </row>
    <row r="158" spans="1:41" x14ac:dyDescent="0.3">
      <c r="A158" s="13">
        <v>45505</v>
      </c>
      <c r="C158" s="17">
        <v>18501</v>
      </c>
      <c r="D158" t="s">
        <v>273</v>
      </c>
      <c r="E158" s="34">
        <v>45566</v>
      </c>
      <c r="H158" s="20">
        <v>89</v>
      </c>
      <c r="L158" s="12">
        <v>89</v>
      </c>
    </row>
    <row r="159" spans="1:41" x14ac:dyDescent="0.3">
      <c r="A159" s="13">
        <v>45508</v>
      </c>
      <c r="B159" s="4" t="s">
        <v>285</v>
      </c>
      <c r="D159" t="s">
        <v>220</v>
      </c>
      <c r="F159" s="12"/>
      <c r="H159" s="20">
        <v>-262.5</v>
      </c>
      <c r="R159" s="12">
        <v>-262.5</v>
      </c>
    </row>
    <row r="160" spans="1:41" x14ac:dyDescent="0.3">
      <c r="A160" s="13">
        <v>45508</v>
      </c>
      <c r="B160" s="4" t="s">
        <v>285</v>
      </c>
      <c r="D160" t="s">
        <v>220</v>
      </c>
      <c r="F160" s="12"/>
      <c r="H160" s="20">
        <v>-7.49</v>
      </c>
      <c r="S160" s="12">
        <v>-7.49</v>
      </c>
    </row>
    <row r="161" spans="1:41" x14ac:dyDescent="0.3">
      <c r="A161" s="13">
        <v>45508</v>
      </c>
      <c r="B161" s="4" t="s">
        <v>286</v>
      </c>
      <c r="C161" t="s">
        <v>221</v>
      </c>
      <c r="D161" t="s">
        <v>222</v>
      </c>
      <c r="F161" s="12"/>
      <c r="H161" s="20">
        <v>-84</v>
      </c>
      <c r="P161" s="12">
        <v>-84</v>
      </c>
    </row>
    <row r="162" spans="1:41" x14ac:dyDescent="0.3">
      <c r="A162" s="13">
        <v>45511</v>
      </c>
      <c r="C162" s="17">
        <v>18506</v>
      </c>
      <c r="D162" t="s">
        <v>111</v>
      </c>
      <c r="E162" s="34">
        <v>45474</v>
      </c>
      <c r="H162" s="20">
        <v>130</v>
      </c>
      <c r="K162" s="12">
        <v>130</v>
      </c>
      <c r="AN162" s="6"/>
      <c r="AO162" s="6"/>
    </row>
    <row r="163" spans="1:41" x14ac:dyDescent="0.3">
      <c r="A163" s="13">
        <v>45512</v>
      </c>
      <c r="B163" s="4" t="s">
        <v>287</v>
      </c>
      <c r="C163" s="17">
        <v>18504</v>
      </c>
      <c r="D163" t="s">
        <v>84</v>
      </c>
      <c r="E163" s="34">
        <v>45474</v>
      </c>
      <c r="H163" s="20">
        <v>65</v>
      </c>
      <c r="K163" s="12">
        <v>65</v>
      </c>
    </row>
    <row r="164" spans="1:41" x14ac:dyDescent="0.3">
      <c r="A164" s="13">
        <v>45513</v>
      </c>
      <c r="B164" s="4" t="s">
        <v>256</v>
      </c>
      <c r="D164" t="s">
        <v>219</v>
      </c>
      <c r="F164" s="12"/>
      <c r="H164" s="20">
        <v>-674.48</v>
      </c>
      <c r="AM164" s="50">
        <v>-674.48</v>
      </c>
    </row>
    <row r="165" spans="1:41" x14ac:dyDescent="0.3">
      <c r="A165" s="13">
        <v>45416</v>
      </c>
      <c r="B165" s="4" t="s">
        <v>288</v>
      </c>
      <c r="C165" s="17">
        <v>18473</v>
      </c>
      <c r="D165" t="s">
        <v>85</v>
      </c>
      <c r="E165" s="34">
        <v>45383</v>
      </c>
      <c r="F165" s="34"/>
      <c r="H165" s="20">
        <v>104</v>
      </c>
      <c r="K165" s="12">
        <v>104</v>
      </c>
    </row>
    <row r="166" spans="1:41" x14ac:dyDescent="0.3">
      <c r="A166" s="13">
        <v>45509</v>
      </c>
      <c r="B166" s="4" t="s">
        <v>289</v>
      </c>
      <c r="C166" s="17">
        <v>18527</v>
      </c>
      <c r="D166" t="s">
        <v>82</v>
      </c>
      <c r="E166" s="34">
        <v>45474</v>
      </c>
      <c r="H166" s="20">
        <v>52</v>
      </c>
      <c r="K166" s="12">
        <v>52</v>
      </c>
    </row>
    <row r="167" spans="1:41" x14ac:dyDescent="0.3">
      <c r="A167" s="13">
        <v>45514</v>
      </c>
      <c r="B167" s="4" t="s">
        <v>290</v>
      </c>
      <c r="C167" s="17">
        <v>18495</v>
      </c>
      <c r="D167" t="s">
        <v>73</v>
      </c>
      <c r="E167" s="34">
        <v>45444</v>
      </c>
      <c r="H167" s="20">
        <v>39</v>
      </c>
      <c r="K167" s="12">
        <v>39</v>
      </c>
      <c r="AN167" s="6"/>
      <c r="AO167" s="6"/>
    </row>
    <row r="168" spans="1:41" x14ac:dyDescent="0.3">
      <c r="A168" s="13">
        <v>45514</v>
      </c>
      <c r="B168" s="4" t="s">
        <v>291</v>
      </c>
      <c r="C168" s="17">
        <v>18505</v>
      </c>
      <c r="D168" t="s">
        <v>73</v>
      </c>
      <c r="E168" s="34">
        <v>45474</v>
      </c>
      <c r="H168" s="20">
        <v>58.5</v>
      </c>
      <c r="K168" s="12">
        <v>58.5</v>
      </c>
      <c r="AN168" s="6"/>
      <c r="AO168" s="6"/>
    </row>
    <row r="169" spans="1:41" x14ac:dyDescent="0.3">
      <c r="A169" s="13">
        <v>45515</v>
      </c>
      <c r="C169" s="17">
        <v>18507</v>
      </c>
      <c r="D169" t="s">
        <v>275</v>
      </c>
      <c r="E169" s="34">
        <v>45566</v>
      </c>
      <c r="H169" s="20">
        <v>36</v>
      </c>
      <c r="L169" s="12">
        <v>36</v>
      </c>
      <c r="AN169" s="6"/>
      <c r="AO169" s="6"/>
    </row>
    <row r="170" spans="1:41" x14ac:dyDescent="0.3">
      <c r="A170" s="13"/>
      <c r="C170" s="5"/>
      <c r="F170" s="32">
        <f>SUM(F152:F169)</f>
        <v>0</v>
      </c>
      <c r="G170" s="32">
        <f t="shared" ref="G170:H170" si="73">SUM(G152:G169)</f>
        <v>18327.830000000002</v>
      </c>
      <c r="H170" s="32">
        <f t="shared" si="73"/>
        <v>9950.840000000002</v>
      </c>
    </row>
    <row r="171" spans="1:41" x14ac:dyDescent="0.3">
      <c r="A171" s="13"/>
      <c r="C171" s="5"/>
      <c r="F171" s="12"/>
      <c r="H171" s="20"/>
    </row>
    <row r="172" spans="1:41" x14ac:dyDescent="0.3">
      <c r="A172" s="13">
        <v>45515</v>
      </c>
      <c r="B172" s="4" t="s">
        <v>292</v>
      </c>
      <c r="C172" s="17">
        <v>18511</v>
      </c>
      <c r="D172" t="s">
        <v>94</v>
      </c>
      <c r="E172" s="34">
        <v>45474</v>
      </c>
      <c r="H172" s="20">
        <v>13</v>
      </c>
      <c r="K172" s="12">
        <v>13</v>
      </c>
      <c r="AN172" s="6"/>
      <c r="AO172" s="6"/>
    </row>
    <row r="173" spans="1:41" x14ac:dyDescent="0.3">
      <c r="A173" s="13">
        <v>45516</v>
      </c>
      <c r="B173" s="4" t="s">
        <v>305</v>
      </c>
      <c r="C173" s="5"/>
      <c r="D173" t="s">
        <v>104</v>
      </c>
      <c r="F173" s="12"/>
      <c r="H173" s="20">
        <v>-442.8</v>
      </c>
      <c r="V173" s="12">
        <v>-442.8</v>
      </c>
    </row>
    <row r="174" spans="1:41" x14ac:dyDescent="0.3">
      <c r="A174" s="13">
        <v>45516</v>
      </c>
      <c r="B174" s="4" t="s">
        <v>293</v>
      </c>
      <c r="C174" s="17">
        <v>18508</v>
      </c>
      <c r="D174" t="s">
        <v>81</v>
      </c>
      <c r="E174" s="34">
        <v>45474</v>
      </c>
      <c r="H174" s="20">
        <v>585.5</v>
      </c>
      <c r="K174" s="12">
        <v>485.5</v>
      </c>
      <c r="V174" s="12">
        <v>100</v>
      </c>
      <c r="AN174" s="6"/>
      <c r="AO174" s="6"/>
    </row>
    <row r="175" spans="1:41" x14ac:dyDescent="0.3">
      <c r="A175" s="13">
        <v>45517</v>
      </c>
      <c r="B175" s="4" t="s">
        <v>294</v>
      </c>
      <c r="C175" s="17">
        <v>18503</v>
      </c>
      <c r="D175" t="s">
        <v>83</v>
      </c>
      <c r="E175" s="34">
        <v>45474</v>
      </c>
      <c r="H175" s="20">
        <v>130</v>
      </c>
      <c r="K175" s="12">
        <v>130</v>
      </c>
    </row>
    <row r="176" spans="1:41" x14ac:dyDescent="0.3">
      <c r="A176" s="13">
        <v>45517</v>
      </c>
      <c r="B176" s="4" t="s">
        <v>295</v>
      </c>
      <c r="C176">
        <v>1713</v>
      </c>
      <c r="D176" t="s">
        <v>91</v>
      </c>
      <c r="H176" s="12">
        <v>-60</v>
      </c>
      <c r="Q176" s="12">
        <v>-60</v>
      </c>
    </row>
    <row r="177" spans="1:41" x14ac:dyDescent="0.3">
      <c r="A177" s="13">
        <v>45517</v>
      </c>
      <c r="B177" s="4" t="s">
        <v>296</v>
      </c>
      <c r="C177">
        <v>58</v>
      </c>
      <c r="D177" t="s">
        <v>69</v>
      </c>
      <c r="H177" s="12">
        <v>-32</v>
      </c>
      <c r="R177" s="12">
        <v>-32</v>
      </c>
    </row>
    <row r="178" spans="1:41" x14ac:dyDescent="0.3">
      <c r="A178" s="13">
        <v>45519</v>
      </c>
      <c r="B178" s="4" t="s">
        <v>306</v>
      </c>
      <c r="C178" s="5"/>
      <c r="D178" t="s">
        <v>104</v>
      </c>
      <c r="F178" s="12"/>
      <c r="H178" s="20">
        <v>-398.79</v>
      </c>
      <c r="V178" s="12">
        <v>-398.79</v>
      </c>
    </row>
    <row r="179" spans="1:41" x14ac:dyDescent="0.3">
      <c r="A179" s="13">
        <v>45520</v>
      </c>
      <c r="B179" s="4" t="s">
        <v>297</v>
      </c>
      <c r="C179" s="17">
        <v>18510</v>
      </c>
      <c r="D179" t="s">
        <v>276</v>
      </c>
      <c r="E179" s="34">
        <v>45474</v>
      </c>
      <c r="H179" s="20">
        <v>22</v>
      </c>
      <c r="K179" s="12">
        <v>22</v>
      </c>
      <c r="AN179" s="6"/>
      <c r="AO179" s="6"/>
    </row>
    <row r="180" spans="1:41" x14ac:dyDescent="0.3">
      <c r="A180" s="13">
        <v>45521</v>
      </c>
      <c r="C180" s="5"/>
      <c r="D180" t="s">
        <v>226</v>
      </c>
      <c r="F180" s="12"/>
      <c r="H180" s="20">
        <v>-5.4</v>
      </c>
      <c r="AE180" s="12">
        <v>-5.4</v>
      </c>
    </row>
    <row r="181" spans="1:41" x14ac:dyDescent="0.3">
      <c r="A181" s="13">
        <v>45523</v>
      </c>
      <c r="B181" s="4" t="s">
        <v>307</v>
      </c>
      <c r="C181" s="5"/>
      <c r="D181" t="s">
        <v>97</v>
      </c>
      <c r="F181" s="12"/>
      <c r="H181" s="20">
        <v>-26.76</v>
      </c>
      <c r="W181" s="12">
        <v>-26.76</v>
      </c>
    </row>
    <row r="182" spans="1:41" x14ac:dyDescent="0.3">
      <c r="A182" s="13">
        <v>45524</v>
      </c>
      <c r="B182" s="4" t="s">
        <v>298</v>
      </c>
      <c r="C182" s="17">
        <v>18512</v>
      </c>
      <c r="D182" t="s">
        <v>274</v>
      </c>
      <c r="E182" s="34">
        <v>45566</v>
      </c>
      <c r="H182" s="20">
        <v>292</v>
      </c>
      <c r="J182" s="12">
        <v>100</v>
      </c>
      <c r="L182" s="12">
        <v>192</v>
      </c>
      <c r="AN182" s="6"/>
      <c r="AO182" s="6"/>
    </row>
    <row r="183" spans="1:41" x14ac:dyDescent="0.3">
      <c r="A183" s="13">
        <v>45524</v>
      </c>
      <c r="B183" s="4" t="s">
        <v>299</v>
      </c>
      <c r="C183" s="5">
        <v>1125</v>
      </c>
      <c r="D183" t="s">
        <v>278</v>
      </c>
      <c r="F183" s="12"/>
      <c r="H183" s="20">
        <v>-384</v>
      </c>
      <c r="P183" s="12">
        <v>-384</v>
      </c>
    </row>
    <row r="184" spans="1:41" x14ac:dyDescent="0.3">
      <c r="A184" s="13">
        <v>45525</v>
      </c>
      <c r="B184" s="4" t="s">
        <v>336</v>
      </c>
      <c r="C184" s="5"/>
      <c r="D184" t="s">
        <v>280</v>
      </c>
      <c r="F184" s="12"/>
      <c r="H184" s="20">
        <v>-158</v>
      </c>
      <c r="T184" s="12">
        <v>-158</v>
      </c>
    </row>
    <row r="185" spans="1:41" x14ac:dyDescent="0.3">
      <c r="A185" s="13">
        <v>45531</v>
      </c>
      <c r="C185" s="5"/>
      <c r="D185" t="s">
        <v>281</v>
      </c>
      <c r="F185" s="12"/>
      <c r="G185" s="12">
        <v>30.2</v>
      </c>
      <c r="H185" s="20"/>
      <c r="N185" s="12">
        <v>30.2</v>
      </c>
    </row>
    <row r="186" spans="1:41" x14ac:dyDescent="0.3">
      <c r="A186" s="13"/>
      <c r="B186" s="2" t="s">
        <v>103</v>
      </c>
      <c r="C186" s="5"/>
      <c r="F186" s="32">
        <f>SUM(F170:F185)</f>
        <v>0</v>
      </c>
      <c r="G186" s="32">
        <f>SUM(G170:G185)</f>
        <v>18358.030000000002</v>
      </c>
      <c r="H186" s="33">
        <f t="shared" ref="H186" si="74">SUM(H170:H185)</f>
        <v>9485.590000000002</v>
      </c>
      <c r="I186" s="32">
        <f>SUM(I152:I185)</f>
        <v>22964.81</v>
      </c>
      <c r="J186" s="32">
        <f t="shared" ref="J186:AM186" si="75">SUM(J152:J185)</f>
        <v>-150</v>
      </c>
      <c r="K186" s="32">
        <f t="shared" si="75"/>
        <v>7083</v>
      </c>
      <c r="L186" s="32">
        <f t="shared" si="75"/>
        <v>2968.5</v>
      </c>
      <c r="M186" s="32">
        <f t="shared" si="75"/>
        <v>0</v>
      </c>
      <c r="N186" s="32">
        <f t="shared" si="75"/>
        <v>163.32999999999998</v>
      </c>
      <c r="O186" s="32">
        <f t="shared" si="75"/>
        <v>0</v>
      </c>
      <c r="P186" s="32">
        <f t="shared" si="75"/>
        <v>-468</v>
      </c>
      <c r="Q186" s="32">
        <f t="shared" si="75"/>
        <v>-650.33000000000004</v>
      </c>
      <c r="R186" s="32">
        <f t="shared" si="75"/>
        <v>-1548.5</v>
      </c>
      <c r="S186" s="32">
        <f t="shared" si="75"/>
        <v>-77.39</v>
      </c>
      <c r="T186" s="32">
        <f t="shared" si="75"/>
        <v>-207.5</v>
      </c>
      <c r="U186" s="32">
        <f t="shared" si="75"/>
        <v>-319.36</v>
      </c>
      <c r="V186" s="32">
        <f t="shared" si="75"/>
        <v>-1917.36</v>
      </c>
      <c r="W186" s="32">
        <f t="shared" si="75"/>
        <v>-159.38999999999999</v>
      </c>
      <c r="X186" s="32">
        <f t="shared" si="75"/>
        <v>0</v>
      </c>
      <c r="Y186" s="32">
        <f t="shared" si="75"/>
        <v>0</v>
      </c>
      <c r="Z186" s="32"/>
      <c r="AA186" s="32">
        <f t="shared" si="75"/>
        <v>-238.99</v>
      </c>
      <c r="AB186" s="32">
        <f t="shared" si="75"/>
        <v>-346.99</v>
      </c>
      <c r="AC186" s="32">
        <f t="shared" si="75"/>
        <v>0</v>
      </c>
      <c r="AD186" s="32">
        <f t="shared" si="75"/>
        <v>-8.4</v>
      </c>
      <c r="AE186" s="32">
        <f t="shared" si="75"/>
        <v>-30.4</v>
      </c>
      <c r="AF186" s="32">
        <f t="shared" si="75"/>
        <v>-80.400000000000006</v>
      </c>
      <c r="AG186" s="32">
        <f t="shared" si="75"/>
        <v>-195</v>
      </c>
      <c r="AH186" s="32">
        <f t="shared" si="75"/>
        <v>0</v>
      </c>
      <c r="AI186" s="32">
        <f t="shared" si="75"/>
        <v>0</v>
      </c>
      <c r="AJ186" s="32">
        <f t="shared" si="75"/>
        <v>0</v>
      </c>
      <c r="AK186" s="32">
        <f t="shared" si="75"/>
        <v>0</v>
      </c>
      <c r="AL186" s="32">
        <f t="shared" si="75"/>
        <v>2912.6099999999997</v>
      </c>
      <c r="AM186" s="32">
        <f t="shared" si="75"/>
        <v>-1850.62</v>
      </c>
      <c r="AN186" s="11">
        <f>SUM(F186:H186)</f>
        <v>27843.620000000003</v>
      </c>
      <c r="AO186" s="11">
        <f>SUM(I186:AM186)</f>
        <v>27843.619999999992</v>
      </c>
    </row>
    <row r="187" spans="1:41" x14ac:dyDescent="0.3">
      <c r="A187" s="13"/>
      <c r="B187" s="2"/>
      <c r="C187" s="5"/>
      <c r="F187" s="12"/>
    </row>
    <row r="188" spans="1:41" x14ac:dyDescent="0.3">
      <c r="A188" s="13">
        <v>45537</v>
      </c>
      <c r="B188" s="4" t="s">
        <v>323</v>
      </c>
      <c r="C188" t="s">
        <v>271</v>
      </c>
      <c r="D188" t="s">
        <v>272</v>
      </c>
      <c r="F188" s="12"/>
      <c r="H188" s="20">
        <v>-234</v>
      </c>
      <c r="P188" s="12">
        <v>-234</v>
      </c>
    </row>
    <row r="189" spans="1:41" x14ac:dyDescent="0.3">
      <c r="A189" s="13">
        <v>45537</v>
      </c>
      <c r="B189" s="4" t="s">
        <v>391</v>
      </c>
      <c r="C189" s="5"/>
      <c r="D189" t="s">
        <v>310</v>
      </c>
      <c r="F189" s="12"/>
      <c r="H189" s="12">
        <v>-294</v>
      </c>
      <c r="P189" s="12">
        <v>-294</v>
      </c>
    </row>
    <row r="190" spans="1:41" x14ac:dyDescent="0.3">
      <c r="A190" s="13">
        <v>45539</v>
      </c>
      <c r="B190" s="4" t="s">
        <v>324</v>
      </c>
      <c r="C190" s="17">
        <v>18501</v>
      </c>
      <c r="D190" t="s">
        <v>273</v>
      </c>
      <c r="E190" s="34">
        <v>45566</v>
      </c>
      <c r="H190" s="20">
        <f>SUM(445-89)</f>
        <v>356</v>
      </c>
      <c r="J190" s="12">
        <v>100</v>
      </c>
      <c r="L190" s="12">
        <v>256</v>
      </c>
    </row>
    <row r="191" spans="1:41" x14ac:dyDescent="0.3">
      <c r="A191" s="13">
        <v>45540</v>
      </c>
      <c r="B191" s="4" t="s">
        <v>325</v>
      </c>
      <c r="C191" s="17">
        <v>18519</v>
      </c>
      <c r="D191" t="s">
        <v>94</v>
      </c>
      <c r="E191" s="34">
        <v>45505</v>
      </c>
      <c r="H191" s="12">
        <v>13</v>
      </c>
      <c r="K191" s="12">
        <v>13</v>
      </c>
      <c r="AN191" s="6"/>
      <c r="AO191" s="6"/>
    </row>
    <row r="192" spans="1:41" x14ac:dyDescent="0.3">
      <c r="A192" s="13">
        <v>45540</v>
      </c>
      <c r="B192" s="4" t="s">
        <v>326</v>
      </c>
      <c r="C192" s="17">
        <v>18517</v>
      </c>
      <c r="D192" t="s">
        <v>303</v>
      </c>
      <c r="E192" s="34">
        <v>45505</v>
      </c>
      <c r="H192" s="12">
        <v>104</v>
      </c>
      <c r="K192" s="12">
        <v>104</v>
      </c>
      <c r="AN192" s="6"/>
      <c r="AO192" s="6"/>
    </row>
    <row r="193" spans="1:41" x14ac:dyDescent="0.3">
      <c r="A193" s="13">
        <v>45541</v>
      </c>
      <c r="B193" s="4" t="s">
        <v>327</v>
      </c>
      <c r="C193" s="17">
        <v>18514</v>
      </c>
      <c r="D193" t="s">
        <v>81</v>
      </c>
      <c r="E193" s="34">
        <v>45505</v>
      </c>
      <c r="H193" s="12">
        <v>579.5</v>
      </c>
      <c r="K193" s="12">
        <v>479.5</v>
      </c>
      <c r="V193" s="12">
        <v>100</v>
      </c>
    </row>
    <row r="194" spans="1:41" x14ac:dyDescent="0.3">
      <c r="A194" s="13">
        <v>45544</v>
      </c>
      <c r="C194" s="17"/>
      <c r="D194" t="s">
        <v>312</v>
      </c>
      <c r="E194" s="34"/>
      <c r="H194" s="12">
        <v>12</v>
      </c>
      <c r="AL194" s="53">
        <v>12</v>
      </c>
    </row>
    <row r="195" spans="1:41" x14ac:dyDescent="0.3">
      <c r="A195" s="13">
        <v>45544</v>
      </c>
      <c r="B195" s="4" t="s">
        <v>328</v>
      </c>
      <c r="C195" s="5">
        <v>10581589</v>
      </c>
      <c r="D195" t="s">
        <v>302</v>
      </c>
      <c r="F195" s="12"/>
      <c r="H195" s="12">
        <v>-267.07</v>
      </c>
      <c r="P195" s="12">
        <v>-267.07</v>
      </c>
    </row>
    <row r="196" spans="1:41" x14ac:dyDescent="0.3">
      <c r="A196" s="13">
        <v>45544</v>
      </c>
      <c r="B196" s="4" t="s">
        <v>329</v>
      </c>
      <c r="C196">
        <v>18500</v>
      </c>
      <c r="D196" t="s">
        <v>301</v>
      </c>
      <c r="E196" s="34">
        <v>45505</v>
      </c>
      <c r="F196" s="12"/>
      <c r="H196" s="20">
        <v>-100</v>
      </c>
      <c r="J196" s="12">
        <v>-100</v>
      </c>
    </row>
    <row r="197" spans="1:41" x14ac:dyDescent="0.3">
      <c r="A197" s="13">
        <v>45546</v>
      </c>
      <c r="D197" t="s">
        <v>315</v>
      </c>
      <c r="E197" s="34"/>
      <c r="F197" s="12"/>
      <c r="H197" s="20">
        <v>12</v>
      </c>
      <c r="AL197" s="53">
        <v>12</v>
      </c>
    </row>
    <row r="198" spans="1:41" x14ac:dyDescent="0.3">
      <c r="A198" s="13">
        <v>45547</v>
      </c>
      <c r="B198" s="4" t="s">
        <v>330</v>
      </c>
      <c r="D198" t="s">
        <v>220</v>
      </c>
      <c r="E198" s="34"/>
      <c r="F198" s="12"/>
      <c r="H198" s="20">
        <v>-277.5</v>
      </c>
      <c r="R198" s="12">
        <v>-277.5</v>
      </c>
    </row>
    <row r="199" spans="1:41" x14ac:dyDescent="0.3">
      <c r="A199" s="13">
        <v>45548</v>
      </c>
      <c r="B199" s="4" t="s">
        <v>331</v>
      </c>
      <c r="C199" s="17">
        <v>18516</v>
      </c>
      <c r="D199" t="s">
        <v>83</v>
      </c>
      <c r="E199" s="34">
        <v>45505</v>
      </c>
      <c r="H199" s="12">
        <v>104</v>
      </c>
      <c r="K199" s="12">
        <v>104</v>
      </c>
      <c r="AN199" s="6"/>
      <c r="AO199" s="6"/>
    </row>
    <row r="200" spans="1:41" x14ac:dyDescent="0.3">
      <c r="A200" s="13">
        <v>45549</v>
      </c>
      <c r="D200" t="s">
        <v>316</v>
      </c>
      <c r="E200" s="34"/>
      <c r="F200" s="12"/>
      <c r="H200" s="20">
        <v>12</v>
      </c>
      <c r="AL200" s="53">
        <v>12</v>
      </c>
    </row>
    <row r="201" spans="1:41" x14ac:dyDescent="0.3">
      <c r="A201" s="13"/>
      <c r="E201" s="34"/>
      <c r="F201" s="12"/>
      <c r="H201" s="33">
        <f>SUM(H186:H200)</f>
        <v>9505.5200000000023</v>
      </c>
    </row>
    <row r="202" spans="1:41" x14ac:dyDescent="0.3">
      <c r="A202" s="13"/>
      <c r="E202" s="34"/>
      <c r="F202" s="12"/>
      <c r="H202" s="20"/>
    </row>
    <row r="203" spans="1:41" x14ac:dyDescent="0.3">
      <c r="A203" s="13">
        <v>45550</v>
      </c>
      <c r="B203" s="4" t="s">
        <v>332</v>
      </c>
      <c r="C203" s="17">
        <v>18520</v>
      </c>
      <c r="D203" t="s">
        <v>304</v>
      </c>
      <c r="E203" s="34">
        <v>45505</v>
      </c>
      <c r="H203" s="12">
        <v>50</v>
      </c>
      <c r="K203" s="12">
        <v>50</v>
      </c>
      <c r="L203" s="12" t="s">
        <v>4</v>
      </c>
      <c r="AN203" s="6"/>
      <c r="AO203" s="6"/>
    </row>
    <row r="204" spans="1:41" x14ac:dyDescent="0.3">
      <c r="A204" s="13">
        <v>45551</v>
      </c>
      <c r="B204" s="4" t="s">
        <v>333</v>
      </c>
      <c r="C204" t="s">
        <v>308</v>
      </c>
      <c r="D204" t="s">
        <v>309</v>
      </c>
      <c r="F204" s="12"/>
      <c r="H204" s="20">
        <v>-253</v>
      </c>
      <c r="AA204" s="12">
        <v>-253</v>
      </c>
    </row>
    <row r="205" spans="1:41" x14ac:dyDescent="0.3">
      <c r="A205" s="13">
        <v>45552</v>
      </c>
      <c r="B205" s="4" t="s">
        <v>334</v>
      </c>
      <c r="D205" t="s">
        <v>104</v>
      </c>
      <c r="F205" s="12"/>
      <c r="H205" s="20">
        <v>-417.8</v>
      </c>
      <c r="V205" s="12">
        <v>-417.8</v>
      </c>
    </row>
    <row r="206" spans="1:41" x14ac:dyDescent="0.3">
      <c r="A206" s="13">
        <v>45552</v>
      </c>
      <c r="B206" s="4" t="s">
        <v>392</v>
      </c>
      <c r="D206" t="s">
        <v>318</v>
      </c>
      <c r="E206" s="34"/>
      <c r="F206" s="12"/>
      <c r="H206" s="20">
        <v>-24.33</v>
      </c>
      <c r="W206" s="12">
        <v>-24.33</v>
      </c>
    </row>
    <row r="207" spans="1:41" x14ac:dyDescent="0.3">
      <c r="A207" s="13">
        <v>45552</v>
      </c>
      <c r="D207" t="s">
        <v>319</v>
      </c>
      <c r="E207" s="34"/>
      <c r="F207" s="12"/>
      <c r="H207" s="20">
        <v>-5</v>
      </c>
      <c r="AE207" s="12">
        <v>-5</v>
      </c>
    </row>
    <row r="208" spans="1:41" x14ac:dyDescent="0.3">
      <c r="A208" s="13">
        <v>45560</v>
      </c>
      <c r="B208" s="4" t="s">
        <v>335</v>
      </c>
      <c r="C208">
        <v>1725</v>
      </c>
      <c r="D208" t="s">
        <v>80</v>
      </c>
      <c r="F208" s="12"/>
      <c r="H208" s="20">
        <v>-40</v>
      </c>
      <c r="Q208" s="12">
        <v>-40</v>
      </c>
    </row>
    <row r="209" spans="1:41" x14ac:dyDescent="0.3">
      <c r="A209" s="13">
        <v>45562</v>
      </c>
      <c r="D209" t="s">
        <v>320</v>
      </c>
      <c r="E209" s="34"/>
      <c r="F209" s="12"/>
      <c r="G209" s="12">
        <v>30.25</v>
      </c>
      <c r="H209" s="20"/>
      <c r="N209" s="12">
        <v>30.25</v>
      </c>
    </row>
    <row r="210" spans="1:41" x14ac:dyDescent="0.3">
      <c r="A210" s="13"/>
      <c r="B210" s="2" t="s">
        <v>103</v>
      </c>
      <c r="E210" s="34"/>
      <c r="F210" s="32">
        <f>SUM(F186:F209)</f>
        <v>0</v>
      </c>
      <c r="G210" s="32">
        <f>SUM(G186:G209)</f>
        <v>18388.280000000002</v>
      </c>
      <c r="H210" s="33">
        <f>SUM(H201:H209)</f>
        <v>8815.3900000000031</v>
      </c>
      <c r="I210" s="32">
        <f t="shared" ref="I210" si="76">SUM(I186:I209)</f>
        <v>22964.81</v>
      </c>
      <c r="J210" s="32">
        <f>SUM(J186:J209)</f>
        <v>-150</v>
      </c>
      <c r="K210" s="32">
        <f t="shared" ref="K210:S210" si="77">SUM(K186:K209)</f>
        <v>7833.5</v>
      </c>
      <c r="L210" s="32">
        <f t="shared" si="77"/>
        <v>3224.5</v>
      </c>
      <c r="M210" s="32">
        <f t="shared" si="77"/>
        <v>0</v>
      </c>
      <c r="N210" s="32">
        <f t="shared" si="77"/>
        <v>193.57999999999998</v>
      </c>
      <c r="O210" s="32">
        <f t="shared" si="77"/>
        <v>0</v>
      </c>
      <c r="P210" s="32">
        <f t="shared" si="77"/>
        <v>-1263.07</v>
      </c>
      <c r="Q210" s="32">
        <f t="shared" si="77"/>
        <v>-690.33</v>
      </c>
      <c r="R210" s="32">
        <f t="shared" si="77"/>
        <v>-1826</v>
      </c>
      <c r="S210" s="32">
        <f t="shared" si="77"/>
        <v>-77.39</v>
      </c>
      <c r="T210" s="32">
        <f t="shared" ref="T210" si="78">SUM(T186:T209)</f>
        <v>-207.5</v>
      </c>
      <c r="U210" s="32">
        <f t="shared" ref="U210" si="79">SUM(U186:U209)</f>
        <v>-319.36</v>
      </c>
      <c r="V210" s="32">
        <f t="shared" ref="V210" si="80">SUM(V186:V209)</f>
        <v>-2235.16</v>
      </c>
      <c r="W210" s="32">
        <f t="shared" ref="W210" si="81">SUM(W186:W209)</f>
        <v>-183.71999999999997</v>
      </c>
      <c r="X210" s="32">
        <f t="shared" ref="X210" si="82">SUM(X186:X209)</f>
        <v>0</v>
      </c>
      <c r="Y210" s="32">
        <f t="shared" ref="Y210" si="83">SUM(Y186:Y209)</f>
        <v>0</v>
      </c>
      <c r="Z210" s="32"/>
      <c r="AA210" s="32">
        <f t="shared" ref="AA210" si="84">SUM(AA186:AA209)</f>
        <v>-491.99</v>
      </c>
      <c r="AB210" s="32">
        <f t="shared" ref="AB210" si="85">SUM(AB186:AB209)</f>
        <v>-346.99</v>
      </c>
      <c r="AC210" s="32">
        <f t="shared" ref="AC210" si="86">SUM(AC186:AC209)</f>
        <v>0</v>
      </c>
      <c r="AD210" s="32">
        <f t="shared" ref="AD210" si="87">SUM(AD186:AD209)</f>
        <v>-8.4</v>
      </c>
      <c r="AE210" s="32">
        <f t="shared" ref="AE210" si="88">SUM(AE186:AE209)</f>
        <v>-35.4</v>
      </c>
      <c r="AF210" s="32">
        <f t="shared" ref="AF210" si="89">SUM(AF186:AF209)</f>
        <v>-80.400000000000006</v>
      </c>
      <c r="AG210" s="32">
        <f t="shared" ref="AG210" si="90">SUM(AG186:AG209)</f>
        <v>-195</v>
      </c>
      <c r="AH210" s="32">
        <f t="shared" ref="AH210" si="91">SUM(AH186:AH209)</f>
        <v>0</v>
      </c>
      <c r="AI210" s="32">
        <f t="shared" ref="AI210" si="92">SUM(AI186:AI209)</f>
        <v>0</v>
      </c>
      <c r="AJ210" s="32">
        <f t="shared" ref="AJ210" si="93">SUM(AJ186:AJ209)</f>
        <v>0</v>
      </c>
      <c r="AK210" s="32">
        <f t="shared" ref="AK210" si="94">SUM(AK186:AK209)</f>
        <v>0</v>
      </c>
      <c r="AL210" s="32">
        <f t="shared" ref="AL210" si="95">SUM(AL186:AL209)</f>
        <v>2948.6099999999997</v>
      </c>
      <c r="AM210" s="32">
        <f t="shared" ref="AM210" si="96">SUM(AM186:AM209)</f>
        <v>-1850.62</v>
      </c>
      <c r="AN210" s="11">
        <f>SUM(F210:H210)</f>
        <v>27203.670000000006</v>
      </c>
      <c r="AO210" s="11">
        <f>SUM(I210:AM210)</f>
        <v>27203.669999999991</v>
      </c>
    </row>
    <row r="211" spans="1:41" x14ac:dyDescent="0.3">
      <c r="A211" s="13"/>
      <c r="E211" s="34"/>
      <c r="F211" s="12"/>
      <c r="H211" s="20"/>
    </row>
    <row r="212" spans="1:41" x14ac:dyDescent="0.3">
      <c r="A212" s="13">
        <v>45567</v>
      </c>
      <c r="B212" s="4" t="s">
        <v>352</v>
      </c>
      <c r="C212" s="17">
        <v>1732</v>
      </c>
      <c r="D212" t="s">
        <v>80</v>
      </c>
      <c r="E212" s="34"/>
      <c r="H212" s="12">
        <v>-50</v>
      </c>
      <c r="Q212" s="12">
        <v>-50</v>
      </c>
    </row>
    <row r="213" spans="1:41" x14ac:dyDescent="0.3">
      <c r="A213" s="13">
        <v>45567</v>
      </c>
      <c r="B213" s="4" t="s">
        <v>353</v>
      </c>
      <c r="C213" s="17" t="s">
        <v>321</v>
      </c>
      <c r="D213" t="s">
        <v>322</v>
      </c>
      <c r="E213" s="34"/>
      <c r="H213" s="12">
        <v>-1237.08</v>
      </c>
      <c r="Y213" s="12">
        <v>-1237.08</v>
      </c>
      <c r="AN213" s="6"/>
      <c r="AO213" s="6"/>
    </row>
    <row r="214" spans="1:41" x14ac:dyDescent="0.3">
      <c r="A214" s="13">
        <v>45567</v>
      </c>
      <c r="B214" s="4" t="s">
        <v>354</v>
      </c>
      <c r="C214" s="17">
        <v>1172</v>
      </c>
      <c r="D214" t="s">
        <v>278</v>
      </c>
      <c r="E214" s="34"/>
      <c r="H214" s="12">
        <v>-666</v>
      </c>
      <c r="P214" s="12">
        <v>-666</v>
      </c>
    </row>
    <row r="215" spans="1:41" x14ac:dyDescent="0.3">
      <c r="A215" s="13">
        <v>45570</v>
      </c>
      <c r="B215" s="4" t="s">
        <v>355</v>
      </c>
      <c r="C215" s="17">
        <v>18525</v>
      </c>
      <c r="D215" t="s">
        <v>111</v>
      </c>
      <c r="E215" s="34">
        <v>45536</v>
      </c>
      <c r="H215" s="12">
        <v>104</v>
      </c>
      <c r="K215" s="12">
        <v>104</v>
      </c>
      <c r="AN215" s="6"/>
      <c r="AO215" s="6"/>
    </row>
    <row r="216" spans="1:41" x14ac:dyDescent="0.3">
      <c r="A216" s="13">
        <v>45571</v>
      </c>
      <c r="B216" s="4" t="s">
        <v>356</v>
      </c>
      <c r="C216" s="17">
        <v>18524</v>
      </c>
      <c r="D216" t="s">
        <v>84</v>
      </c>
      <c r="E216" s="34">
        <v>45536</v>
      </c>
      <c r="H216" s="12">
        <v>52</v>
      </c>
      <c r="K216" s="12">
        <v>52</v>
      </c>
    </row>
    <row r="217" spans="1:41" x14ac:dyDescent="0.3">
      <c r="A217" s="13">
        <v>45571</v>
      </c>
      <c r="B217" s="4" t="s">
        <v>357</v>
      </c>
      <c r="C217" s="17">
        <v>18522</v>
      </c>
      <c r="D217" t="s">
        <v>81</v>
      </c>
      <c r="E217" s="34">
        <v>45536</v>
      </c>
      <c r="H217" s="12">
        <v>536</v>
      </c>
      <c r="K217" s="12">
        <v>436</v>
      </c>
      <c r="V217" s="12">
        <v>100</v>
      </c>
    </row>
    <row r="218" spans="1:41" x14ac:dyDescent="0.3">
      <c r="A218" s="13">
        <v>45572</v>
      </c>
      <c r="B218" s="4" t="s">
        <v>358</v>
      </c>
      <c r="C218" s="17">
        <v>18507</v>
      </c>
      <c r="D218" t="s">
        <v>275</v>
      </c>
      <c r="E218" s="34">
        <v>45566</v>
      </c>
      <c r="H218" s="20">
        <f>SUM(180-36)</f>
        <v>144</v>
      </c>
      <c r="L218" s="12">
        <v>144</v>
      </c>
      <c r="AN218" s="6"/>
      <c r="AO218" s="6"/>
    </row>
    <row r="219" spans="1:41" x14ac:dyDescent="0.3">
      <c r="A219" s="13">
        <v>45573</v>
      </c>
      <c r="B219" s="4" t="s">
        <v>359</v>
      </c>
      <c r="C219" s="17">
        <v>18509</v>
      </c>
      <c r="D219" t="s">
        <v>70</v>
      </c>
      <c r="E219" s="34">
        <v>45474</v>
      </c>
      <c r="H219" s="20">
        <v>78</v>
      </c>
      <c r="K219" s="12">
        <v>78</v>
      </c>
      <c r="AN219" s="6"/>
      <c r="AO219" s="6"/>
    </row>
    <row r="220" spans="1:41" x14ac:dyDescent="0.3">
      <c r="A220" s="13">
        <v>45573</v>
      </c>
      <c r="B220" s="4" t="s">
        <v>360</v>
      </c>
      <c r="C220" s="17">
        <v>18513</v>
      </c>
      <c r="D220" t="s">
        <v>70</v>
      </c>
      <c r="E220" s="34">
        <v>45505</v>
      </c>
      <c r="H220" s="12">
        <v>97.5</v>
      </c>
      <c r="K220" s="12">
        <v>97.5</v>
      </c>
    </row>
    <row r="221" spans="1:41" x14ac:dyDescent="0.3">
      <c r="A221" s="13">
        <v>45573</v>
      </c>
      <c r="B221" s="4" t="s">
        <v>361</v>
      </c>
      <c r="C221" s="17">
        <v>18526</v>
      </c>
      <c r="D221" t="s">
        <v>70</v>
      </c>
      <c r="E221" s="34">
        <v>45536</v>
      </c>
      <c r="H221" s="12">
        <v>78</v>
      </c>
      <c r="K221" s="12">
        <v>78</v>
      </c>
      <c r="AN221" s="6"/>
      <c r="AO221" s="6"/>
    </row>
    <row r="222" spans="1:41" x14ac:dyDescent="0.3">
      <c r="A222" s="13">
        <v>45573</v>
      </c>
      <c r="B222" s="4" t="s">
        <v>362</v>
      </c>
      <c r="C222" s="17">
        <v>18523</v>
      </c>
      <c r="D222" t="s">
        <v>83</v>
      </c>
      <c r="E222" s="34">
        <v>45536</v>
      </c>
      <c r="H222" s="12">
        <v>104</v>
      </c>
      <c r="K222" s="12">
        <v>104</v>
      </c>
      <c r="AN222" s="6"/>
      <c r="AO222" s="6"/>
    </row>
    <row r="223" spans="1:41" x14ac:dyDescent="0.3">
      <c r="A223" s="13">
        <v>45575</v>
      </c>
      <c r="B223" s="4" t="s">
        <v>363</v>
      </c>
      <c r="C223" s="17">
        <v>18530</v>
      </c>
      <c r="D223" t="s">
        <v>94</v>
      </c>
      <c r="E223" s="34">
        <v>45536</v>
      </c>
      <c r="H223" s="12">
        <v>13</v>
      </c>
      <c r="K223" s="12">
        <v>13</v>
      </c>
      <c r="AN223" s="6"/>
      <c r="AO223" s="6"/>
    </row>
    <row r="224" spans="1:41" x14ac:dyDescent="0.3">
      <c r="A224" s="13">
        <v>45576</v>
      </c>
      <c r="B224" s="4" t="s">
        <v>364</v>
      </c>
      <c r="C224" s="17">
        <v>18518</v>
      </c>
      <c r="D224" t="s">
        <v>73</v>
      </c>
      <c r="E224" s="34">
        <v>45505</v>
      </c>
      <c r="H224" s="12">
        <v>39</v>
      </c>
      <c r="K224" s="12">
        <v>39</v>
      </c>
      <c r="AN224" s="6"/>
      <c r="AO224" s="6"/>
    </row>
    <row r="225" spans="1:41" x14ac:dyDescent="0.3">
      <c r="A225" s="13">
        <v>45576</v>
      </c>
      <c r="B225" s="4" t="s">
        <v>365</v>
      </c>
      <c r="C225" s="17">
        <v>18529</v>
      </c>
      <c r="D225" t="s">
        <v>73</v>
      </c>
      <c r="E225" s="34">
        <v>45536</v>
      </c>
      <c r="H225" s="12">
        <v>19.5</v>
      </c>
      <c r="K225" s="12">
        <v>19.5</v>
      </c>
      <c r="AN225" s="6"/>
      <c r="AO225" s="6"/>
    </row>
    <row r="226" spans="1:41" x14ac:dyDescent="0.3">
      <c r="A226" s="13">
        <v>45579</v>
      </c>
      <c r="B226" s="4" t="s">
        <v>366</v>
      </c>
      <c r="D226" t="s">
        <v>220</v>
      </c>
      <c r="F226" s="12"/>
      <c r="H226" s="20">
        <v>-0.5</v>
      </c>
      <c r="S226" s="12">
        <v>-0.5</v>
      </c>
    </row>
    <row r="227" spans="1:41" x14ac:dyDescent="0.3">
      <c r="A227" s="13">
        <v>45579</v>
      </c>
      <c r="B227" s="4" t="s">
        <v>366</v>
      </c>
      <c r="C227" s="17"/>
      <c r="D227" t="s">
        <v>220</v>
      </c>
      <c r="E227" s="34"/>
      <c r="H227" s="12">
        <v>-240.59</v>
      </c>
      <c r="R227" s="12">
        <v>-225</v>
      </c>
      <c r="S227" s="12">
        <v>-15.59</v>
      </c>
      <c r="AN227" s="6"/>
      <c r="AO227" s="6"/>
    </row>
    <row r="228" spans="1:41" s="56" customFormat="1" x14ac:dyDescent="0.3">
      <c r="A228" s="54">
        <v>45581</v>
      </c>
      <c r="B228" s="57"/>
      <c r="C228" s="59"/>
      <c r="D228" s="56" t="s">
        <v>104</v>
      </c>
      <c r="E228" s="60"/>
      <c r="G228" s="53"/>
      <c r="H228" s="53">
        <v>-375.74</v>
      </c>
      <c r="I228" s="53"/>
      <c r="J228" s="53"/>
      <c r="K228" s="53"/>
      <c r="L228" s="53"/>
      <c r="M228" s="53"/>
      <c r="N228" s="53"/>
      <c r="O228" s="53"/>
      <c r="P228" s="53"/>
      <c r="Q228" s="53"/>
      <c r="R228" s="53"/>
      <c r="S228" s="53"/>
      <c r="T228" s="53"/>
      <c r="U228" s="53"/>
      <c r="V228" s="53">
        <v>-375.74</v>
      </c>
      <c r="W228" s="53"/>
      <c r="X228" s="53"/>
      <c r="Y228" s="53"/>
      <c r="Z228" s="53"/>
      <c r="AA228" s="53"/>
      <c r="AB228" s="53"/>
      <c r="AC228" s="53"/>
      <c r="AD228" s="53"/>
      <c r="AE228" s="53"/>
      <c r="AF228" s="53"/>
      <c r="AG228" s="53"/>
      <c r="AH228" s="53"/>
      <c r="AI228" s="53"/>
      <c r="AJ228" s="53"/>
      <c r="AK228" s="53"/>
      <c r="AL228" s="53"/>
      <c r="AM228" s="53"/>
      <c r="AN228" s="55"/>
      <c r="AO228" s="55"/>
    </row>
    <row r="229" spans="1:41" x14ac:dyDescent="0.3">
      <c r="A229" s="13">
        <v>45582</v>
      </c>
      <c r="B229" s="4" t="s">
        <v>393</v>
      </c>
      <c r="C229" s="17"/>
      <c r="D229" t="s">
        <v>97</v>
      </c>
      <c r="E229" s="34"/>
      <c r="H229" s="12">
        <v>-26.21</v>
      </c>
      <c r="W229" s="12">
        <v>-26.21</v>
      </c>
      <c r="AN229" s="21"/>
      <c r="AO229" s="21"/>
    </row>
    <row r="230" spans="1:41" x14ac:dyDescent="0.3">
      <c r="A230" s="13"/>
      <c r="B230" s="2" t="s">
        <v>103</v>
      </c>
      <c r="C230" s="17"/>
      <c r="E230" s="34"/>
      <c r="F230" s="32">
        <f t="shared" ref="F230:G230" si="97">SUM(F210:F229)</f>
        <v>0</v>
      </c>
      <c r="G230" s="32">
        <f t="shared" si="97"/>
        <v>18388.280000000002</v>
      </c>
      <c r="H230" s="32">
        <f>SUM(H210:H229)</f>
        <v>7484.2700000000032</v>
      </c>
      <c r="I230" s="32">
        <f t="shared" ref="I230:P230" si="98">SUM(I210:I229)</f>
        <v>22964.81</v>
      </c>
      <c r="J230" s="32">
        <f t="shared" si="98"/>
        <v>-150</v>
      </c>
      <c r="K230" s="32">
        <f t="shared" si="98"/>
        <v>8854.5</v>
      </c>
      <c r="L230" s="32">
        <f t="shared" si="98"/>
        <v>3368.5</v>
      </c>
      <c r="M230" s="32">
        <f t="shared" si="98"/>
        <v>0</v>
      </c>
      <c r="N230" s="32">
        <f t="shared" si="98"/>
        <v>193.57999999999998</v>
      </c>
      <c r="O230" s="32">
        <f t="shared" si="98"/>
        <v>0</v>
      </c>
      <c r="P230" s="32">
        <f t="shared" si="98"/>
        <v>-1929.07</v>
      </c>
      <c r="Q230" s="32">
        <f t="shared" ref="Q230" si="99">SUM(Q210:Q229)</f>
        <v>-740.33</v>
      </c>
      <c r="R230" s="32">
        <f t="shared" ref="R230" si="100">SUM(R210:R229)</f>
        <v>-2051</v>
      </c>
      <c r="S230" s="32">
        <f t="shared" ref="S230" si="101">SUM(S210:S229)</f>
        <v>-93.48</v>
      </c>
      <c r="T230" s="32">
        <f t="shared" ref="T230" si="102">SUM(T210:T229)</f>
        <v>-207.5</v>
      </c>
      <c r="U230" s="32">
        <f t="shared" ref="U230" si="103">SUM(U210:U229)</f>
        <v>-319.36</v>
      </c>
      <c r="V230" s="32">
        <f t="shared" ref="V230" si="104">SUM(V210:V229)</f>
        <v>-2510.8999999999996</v>
      </c>
      <c r="W230" s="32">
        <f t="shared" ref="W230" si="105">SUM(W210:W229)</f>
        <v>-209.92999999999998</v>
      </c>
      <c r="X230" s="32">
        <f t="shared" ref="X230" si="106">SUM(X210:X229)</f>
        <v>0</v>
      </c>
      <c r="Y230" s="32">
        <f t="shared" ref="Y230" si="107">SUM(Y210:Y229)</f>
        <v>-1237.08</v>
      </c>
      <c r="Z230" s="32"/>
      <c r="AA230" s="32">
        <f t="shared" ref="AA230" si="108">SUM(AA210:AA229)</f>
        <v>-491.99</v>
      </c>
      <c r="AB230" s="32">
        <f t="shared" ref="AB230" si="109">SUM(AB210:AB229)</f>
        <v>-346.99</v>
      </c>
      <c r="AC230" s="32">
        <f t="shared" ref="AC230" si="110">SUM(AC210:AC229)</f>
        <v>0</v>
      </c>
      <c r="AD230" s="32">
        <f t="shared" ref="AD230" si="111">SUM(AD210:AD229)</f>
        <v>-8.4</v>
      </c>
      <c r="AE230" s="32">
        <f t="shared" ref="AE230" si="112">SUM(AE210:AE229)</f>
        <v>-35.4</v>
      </c>
      <c r="AF230" s="32">
        <f t="shared" ref="AF230" si="113">SUM(AF210:AF229)</f>
        <v>-80.400000000000006</v>
      </c>
      <c r="AG230" s="32">
        <f t="shared" ref="AG230" si="114">SUM(AG210:AG229)</f>
        <v>-195</v>
      </c>
      <c r="AH230" s="32">
        <f t="shared" ref="AH230" si="115">SUM(AH210:AH229)</f>
        <v>0</v>
      </c>
      <c r="AI230" s="32">
        <f t="shared" ref="AI230" si="116">SUM(AI210:AI229)</f>
        <v>0</v>
      </c>
      <c r="AJ230" s="32">
        <f t="shared" ref="AJ230" si="117">SUM(AJ210:AJ229)</f>
        <v>0</v>
      </c>
      <c r="AK230" s="32">
        <f t="shared" ref="AK230" si="118">SUM(AK210:AK229)</f>
        <v>0</v>
      </c>
      <c r="AL230" s="32">
        <f t="shared" ref="AL230" si="119">SUM(AL210:AL229)</f>
        <v>2948.6099999999997</v>
      </c>
      <c r="AM230" s="32">
        <f t="shared" ref="AM230" si="120">SUM(AM210:AM229)</f>
        <v>-1850.62</v>
      </c>
      <c r="AN230" s="11">
        <f>SUM(F230:H230)</f>
        <v>25872.550000000007</v>
      </c>
      <c r="AO230" s="11">
        <f>SUM(I230:AM230)</f>
        <v>25872.549999999992</v>
      </c>
    </row>
    <row r="231" spans="1:41" x14ac:dyDescent="0.3">
      <c r="A231" s="13"/>
      <c r="C231" s="17"/>
      <c r="E231" s="34"/>
      <c r="AN231" s="6"/>
      <c r="AO231" s="6"/>
    </row>
    <row r="232" spans="1:41" x14ac:dyDescent="0.3">
      <c r="A232" s="13">
        <v>45583</v>
      </c>
      <c r="C232" s="17"/>
      <c r="D232" t="s">
        <v>338</v>
      </c>
      <c r="E232" s="34"/>
      <c r="H232" s="12">
        <v>-5</v>
      </c>
      <c r="AE232" s="12">
        <v>-5</v>
      </c>
      <c r="AN232" s="6"/>
      <c r="AO232" s="6"/>
    </row>
    <row r="233" spans="1:41" x14ac:dyDescent="0.3">
      <c r="A233" s="13">
        <v>45583</v>
      </c>
      <c r="B233" s="4" t="s">
        <v>367</v>
      </c>
      <c r="C233" s="17">
        <v>59</v>
      </c>
      <c r="D233" t="s">
        <v>339</v>
      </c>
      <c r="E233" s="34"/>
      <c r="H233" s="12">
        <v>-32</v>
      </c>
      <c r="R233" s="12">
        <v>-32</v>
      </c>
      <c r="AN233" s="6"/>
      <c r="AO233" s="6"/>
    </row>
    <row r="234" spans="1:41" x14ac:dyDescent="0.3">
      <c r="A234" s="13">
        <v>45583</v>
      </c>
      <c r="B234" s="4" t="s">
        <v>368</v>
      </c>
      <c r="D234" t="s">
        <v>340</v>
      </c>
      <c r="E234" s="34"/>
      <c r="F234" s="12"/>
      <c r="H234" s="20">
        <v>-70</v>
      </c>
      <c r="AA234" s="12">
        <v>-70</v>
      </c>
    </row>
    <row r="235" spans="1:41" x14ac:dyDescent="0.3">
      <c r="A235" s="13">
        <v>45584</v>
      </c>
      <c r="B235" s="4" t="s">
        <v>409</v>
      </c>
      <c r="C235" s="5"/>
      <c r="D235" t="s">
        <v>341</v>
      </c>
      <c r="F235" s="12"/>
      <c r="H235" s="20">
        <v>12</v>
      </c>
      <c r="AL235" s="53">
        <v>12</v>
      </c>
    </row>
    <row r="236" spans="1:41" x14ac:dyDescent="0.3">
      <c r="A236" s="13">
        <v>45584</v>
      </c>
      <c r="B236" s="4" t="s">
        <v>409</v>
      </c>
      <c r="C236" s="5"/>
      <c r="D236" t="s">
        <v>342</v>
      </c>
      <c r="F236" s="12"/>
      <c r="H236" s="20">
        <v>12</v>
      </c>
      <c r="AL236" s="53">
        <v>12</v>
      </c>
    </row>
    <row r="237" spans="1:41" x14ac:dyDescent="0.3">
      <c r="A237" s="13">
        <v>45584</v>
      </c>
      <c r="B237" s="4" t="s">
        <v>409</v>
      </c>
      <c r="C237" s="5"/>
      <c r="D237" t="s">
        <v>343</v>
      </c>
      <c r="F237" s="12"/>
      <c r="H237" s="20">
        <v>12</v>
      </c>
      <c r="AL237" s="53">
        <v>12</v>
      </c>
    </row>
    <row r="238" spans="1:41" x14ac:dyDescent="0.3">
      <c r="A238" s="13">
        <v>45586</v>
      </c>
      <c r="B238" s="4" t="s">
        <v>369</v>
      </c>
      <c r="C238" s="5">
        <v>727520</v>
      </c>
      <c r="D238" t="s">
        <v>344</v>
      </c>
      <c r="F238" s="12"/>
      <c r="H238" s="20">
        <v>-534</v>
      </c>
      <c r="O238" s="12">
        <v>-534</v>
      </c>
    </row>
    <row r="239" spans="1:41" x14ac:dyDescent="0.3">
      <c r="A239" s="13">
        <v>45586</v>
      </c>
      <c r="B239" s="4" t="s">
        <v>370</v>
      </c>
      <c r="C239" s="5">
        <v>18533</v>
      </c>
      <c r="D239" t="s">
        <v>345</v>
      </c>
      <c r="E239" t="s">
        <v>346</v>
      </c>
      <c r="F239" s="12"/>
      <c r="H239" s="20">
        <v>160</v>
      </c>
      <c r="J239" s="12">
        <v>100</v>
      </c>
      <c r="L239" s="12">
        <v>60</v>
      </c>
    </row>
    <row r="240" spans="1:41" x14ac:dyDescent="0.3">
      <c r="A240" s="13">
        <v>45586</v>
      </c>
      <c r="B240" s="4" t="s">
        <v>371</v>
      </c>
      <c r="C240" s="5">
        <v>18532</v>
      </c>
      <c r="D240" t="s">
        <v>347</v>
      </c>
      <c r="E240" t="s">
        <v>348</v>
      </c>
      <c r="F240" s="12"/>
      <c r="H240" s="20">
        <v>15</v>
      </c>
      <c r="L240" s="12">
        <v>15</v>
      </c>
    </row>
    <row r="241" spans="1:41" x14ac:dyDescent="0.3">
      <c r="A241" s="13">
        <v>45588</v>
      </c>
      <c r="C241" s="5"/>
      <c r="D241" t="s">
        <v>349</v>
      </c>
      <c r="F241" s="12"/>
      <c r="H241" s="20">
        <v>100</v>
      </c>
      <c r="AK241" s="12">
        <v>100</v>
      </c>
    </row>
    <row r="242" spans="1:41" x14ac:dyDescent="0.3">
      <c r="A242" s="13">
        <v>45588</v>
      </c>
      <c r="B242" s="4" t="s">
        <v>409</v>
      </c>
      <c r="C242" s="5"/>
      <c r="D242" t="s">
        <v>350</v>
      </c>
      <c r="F242" s="12"/>
      <c r="H242" s="20">
        <v>24</v>
      </c>
      <c r="AL242" s="53">
        <v>24</v>
      </c>
    </row>
    <row r="243" spans="1:41" x14ac:dyDescent="0.3">
      <c r="A243" s="13">
        <v>45589</v>
      </c>
      <c r="B243" s="4" t="s">
        <v>372</v>
      </c>
      <c r="C243" s="5">
        <v>1198</v>
      </c>
      <c r="D243" t="s">
        <v>278</v>
      </c>
      <c r="F243" s="12"/>
      <c r="H243" s="20">
        <v>-2976</v>
      </c>
      <c r="P243" s="12">
        <v>-2976</v>
      </c>
    </row>
    <row r="244" spans="1:41" x14ac:dyDescent="0.3">
      <c r="A244" s="13">
        <v>45590</v>
      </c>
      <c r="B244" s="4" t="s">
        <v>373</v>
      </c>
      <c r="C244" s="17">
        <v>18528</v>
      </c>
      <c r="D244" t="s">
        <v>74</v>
      </c>
      <c r="E244" s="34">
        <v>45536</v>
      </c>
      <c r="H244" s="12">
        <v>22</v>
      </c>
      <c r="K244" s="12">
        <v>22</v>
      </c>
      <c r="AN244" s="6"/>
      <c r="AO244" s="6"/>
    </row>
    <row r="245" spans="1:41" x14ac:dyDescent="0.3">
      <c r="A245" s="13">
        <v>45592</v>
      </c>
      <c r="C245" s="5"/>
      <c r="D245" t="s">
        <v>351</v>
      </c>
      <c r="F245" s="12"/>
      <c r="G245" s="12">
        <v>29.17</v>
      </c>
      <c r="N245" s="12">
        <v>29.17</v>
      </c>
    </row>
    <row r="246" spans="1:41" x14ac:dyDescent="0.3">
      <c r="A246" s="13"/>
      <c r="C246" s="5"/>
      <c r="F246" s="32">
        <f t="shared" ref="F246:G246" si="121">SUM(F230:F245)</f>
        <v>0</v>
      </c>
      <c r="G246" s="32">
        <f t="shared" si="121"/>
        <v>18417.45</v>
      </c>
      <c r="H246" s="32">
        <f>SUM(H230:H245)</f>
        <v>4224.2700000000032</v>
      </c>
      <c r="I246" s="32">
        <f t="shared" ref="I246:R246" si="122">SUM(I230:I245)</f>
        <v>22964.81</v>
      </c>
      <c r="J246" s="32">
        <f t="shared" si="122"/>
        <v>-50</v>
      </c>
      <c r="K246" s="32">
        <f t="shared" si="122"/>
        <v>8876.5</v>
      </c>
      <c r="L246" s="32">
        <f t="shared" si="122"/>
        <v>3443.5</v>
      </c>
      <c r="M246" s="32">
        <f t="shared" si="122"/>
        <v>0</v>
      </c>
      <c r="N246" s="32">
        <f t="shared" si="122"/>
        <v>222.75</v>
      </c>
      <c r="O246" s="32">
        <f t="shared" si="122"/>
        <v>-534</v>
      </c>
      <c r="P246" s="32">
        <f t="shared" si="122"/>
        <v>-4905.07</v>
      </c>
      <c r="Q246" s="32">
        <f t="shared" si="122"/>
        <v>-740.33</v>
      </c>
      <c r="R246" s="32">
        <f t="shared" si="122"/>
        <v>-2083</v>
      </c>
      <c r="S246" s="32">
        <f t="shared" ref="S246" si="123">SUM(S230:S245)</f>
        <v>-93.48</v>
      </c>
      <c r="T246" s="32">
        <f t="shared" ref="T246" si="124">SUM(T230:T245)</f>
        <v>-207.5</v>
      </c>
      <c r="U246" s="32">
        <f t="shared" ref="U246" si="125">SUM(U230:U245)</f>
        <v>-319.36</v>
      </c>
      <c r="V246" s="32">
        <f t="shared" ref="V246" si="126">SUM(V230:V245)</f>
        <v>-2510.8999999999996</v>
      </c>
      <c r="W246" s="32">
        <f t="shared" ref="W246" si="127">SUM(W230:W245)</f>
        <v>-209.92999999999998</v>
      </c>
      <c r="X246" s="32">
        <f t="shared" ref="X246" si="128">SUM(X230:X245)</f>
        <v>0</v>
      </c>
      <c r="Y246" s="32">
        <f t="shared" ref="Y246:Z246" si="129">SUM(Y230:Y245)</f>
        <v>-1237.08</v>
      </c>
      <c r="Z246" s="32">
        <f t="shared" si="129"/>
        <v>0</v>
      </c>
      <c r="AA246" s="32">
        <f t="shared" ref="AA246" si="130">SUM(AA230:AA245)</f>
        <v>-561.99</v>
      </c>
      <c r="AB246" s="32">
        <f t="shared" ref="AB246" si="131">SUM(AB230:AB245)</f>
        <v>-346.99</v>
      </c>
      <c r="AC246" s="32">
        <f t="shared" ref="AC246" si="132">SUM(AC230:AC245)</f>
        <v>0</v>
      </c>
      <c r="AD246" s="32">
        <f t="shared" ref="AD246" si="133">SUM(AD230:AD245)</f>
        <v>-8.4</v>
      </c>
      <c r="AE246" s="32">
        <f t="shared" ref="AE246" si="134">SUM(AE230:AE245)</f>
        <v>-40.4</v>
      </c>
      <c r="AF246" s="32">
        <f t="shared" ref="AF246" si="135">SUM(AF230:AF245)</f>
        <v>-80.400000000000006</v>
      </c>
      <c r="AG246" s="32">
        <f t="shared" ref="AG246" si="136">SUM(AG230:AG245)</f>
        <v>-195</v>
      </c>
      <c r="AH246" s="32">
        <f t="shared" ref="AH246" si="137">SUM(AH230:AH245)</f>
        <v>0</v>
      </c>
      <c r="AI246" s="32">
        <f t="shared" ref="AI246" si="138">SUM(AI230:AI245)</f>
        <v>0</v>
      </c>
      <c r="AJ246" s="32">
        <f t="shared" ref="AJ246" si="139">SUM(AJ230:AJ245)</f>
        <v>0</v>
      </c>
      <c r="AK246" s="32">
        <f t="shared" ref="AK246" si="140">SUM(AK230:AK245)</f>
        <v>100</v>
      </c>
      <c r="AL246" s="32">
        <f t="shared" ref="AL246" si="141">SUM(AL230:AL245)</f>
        <v>3008.6099999999997</v>
      </c>
      <c r="AM246" s="32">
        <f t="shared" ref="AM246" si="142">SUM(AM230:AM245)</f>
        <v>-1850.62</v>
      </c>
      <c r="AN246" s="11">
        <f>SUM(F246:H246)</f>
        <v>22641.720000000005</v>
      </c>
      <c r="AO246" s="11">
        <f>SUM(I246:AM246)</f>
        <v>22641.71999999999</v>
      </c>
    </row>
    <row r="247" spans="1:41" x14ac:dyDescent="0.3">
      <c r="A247" s="13"/>
      <c r="C247" s="5"/>
      <c r="F247" s="12"/>
      <c r="AN247" s="6"/>
      <c r="AO247" s="6"/>
    </row>
    <row r="248" spans="1:41" x14ac:dyDescent="0.3">
      <c r="A248" s="13">
        <v>45593</v>
      </c>
      <c r="B248" s="4" t="s">
        <v>394</v>
      </c>
      <c r="C248" s="17">
        <v>18521</v>
      </c>
      <c r="D248" t="s">
        <v>602</v>
      </c>
      <c r="E248" s="34">
        <v>45748</v>
      </c>
      <c r="H248" s="12">
        <v>60</v>
      </c>
      <c r="L248" s="12">
        <v>60</v>
      </c>
    </row>
    <row r="249" spans="1:41" x14ac:dyDescent="0.3">
      <c r="A249" s="13">
        <v>45594</v>
      </c>
      <c r="B249" s="4" t="s">
        <v>409</v>
      </c>
      <c r="C249" s="5"/>
      <c r="D249" t="s">
        <v>377</v>
      </c>
      <c r="F249" s="12"/>
      <c r="H249" s="12">
        <v>12</v>
      </c>
      <c r="AL249" s="53">
        <v>12</v>
      </c>
      <c r="AN249" s="6"/>
      <c r="AO249" s="6"/>
    </row>
    <row r="250" spans="1:41" x14ac:dyDescent="0.3">
      <c r="A250" s="13">
        <v>45595</v>
      </c>
      <c r="B250" s="4" t="s">
        <v>395</v>
      </c>
      <c r="C250" s="17"/>
      <c r="D250" t="s">
        <v>376</v>
      </c>
      <c r="E250" s="34"/>
      <c r="H250" s="12">
        <v>-16.98</v>
      </c>
      <c r="P250" s="12">
        <v>-16.98</v>
      </c>
    </row>
    <row r="251" spans="1:41" x14ac:dyDescent="0.3">
      <c r="A251" s="13">
        <v>45596</v>
      </c>
      <c r="B251" s="4" t="s">
        <v>396</v>
      </c>
      <c r="C251" s="17">
        <v>18515</v>
      </c>
      <c r="D251" t="s">
        <v>82</v>
      </c>
      <c r="E251" s="34">
        <v>45536</v>
      </c>
      <c r="H251" s="12">
        <v>39</v>
      </c>
      <c r="K251" s="12">
        <v>39</v>
      </c>
      <c r="AN251" s="6"/>
      <c r="AO251" s="6"/>
    </row>
    <row r="252" spans="1:41" x14ac:dyDescent="0.3">
      <c r="A252" s="13">
        <v>45596</v>
      </c>
      <c r="B252" s="4" t="s">
        <v>397</v>
      </c>
      <c r="C252" s="17">
        <v>18531</v>
      </c>
      <c r="D252" t="s">
        <v>374</v>
      </c>
      <c r="E252" s="34">
        <v>45566</v>
      </c>
      <c r="H252" s="12">
        <v>15</v>
      </c>
      <c r="L252" s="12">
        <v>15</v>
      </c>
    </row>
    <row r="253" spans="1:41" x14ac:dyDescent="0.3">
      <c r="A253" s="13">
        <v>45596</v>
      </c>
      <c r="B253" s="4" t="s">
        <v>408</v>
      </c>
      <c r="C253" s="5"/>
      <c r="D253" t="s">
        <v>378</v>
      </c>
      <c r="F253" s="12"/>
      <c r="H253" s="12">
        <v>12</v>
      </c>
      <c r="AL253" s="53">
        <v>12</v>
      </c>
      <c r="AN253" s="6"/>
      <c r="AO253" s="6"/>
    </row>
    <row r="254" spans="1:41" x14ac:dyDescent="0.3">
      <c r="A254" s="13">
        <v>45598</v>
      </c>
      <c r="B254" s="4" t="s">
        <v>398</v>
      </c>
      <c r="C254" s="17">
        <v>18536</v>
      </c>
      <c r="D254" t="s">
        <v>86</v>
      </c>
      <c r="E254" s="34">
        <v>45566</v>
      </c>
      <c r="H254" s="12">
        <v>97.5</v>
      </c>
      <c r="K254" s="12">
        <v>97.5</v>
      </c>
      <c r="AN254" s="6"/>
      <c r="AO254" s="6"/>
    </row>
    <row r="255" spans="1:41" x14ac:dyDescent="0.3">
      <c r="A255" s="13">
        <v>45599</v>
      </c>
      <c r="B255" s="4" t="s">
        <v>409</v>
      </c>
      <c r="C255" s="5"/>
      <c r="D255" t="s">
        <v>379</v>
      </c>
      <c r="F255" s="12"/>
      <c r="H255" s="12">
        <v>12</v>
      </c>
      <c r="AL255" s="53">
        <v>12</v>
      </c>
      <c r="AN255" s="6"/>
      <c r="AO255" s="6"/>
    </row>
    <row r="256" spans="1:41" x14ac:dyDescent="0.3">
      <c r="A256" s="13">
        <v>45599</v>
      </c>
      <c r="B256" s="4" t="s">
        <v>399</v>
      </c>
      <c r="C256" s="17">
        <v>18538</v>
      </c>
      <c r="D256" t="s">
        <v>94</v>
      </c>
      <c r="E256" s="34">
        <v>45566</v>
      </c>
      <c r="H256" s="12">
        <v>39</v>
      </c>
      <c r="K256" s="12">
        <v>39</v>
      </c>
      <c r="AN256" s="6"/>
      <c r="AO256" s="6"/>
    </row>
    <row r="257" spans="1:41" x14ac:dyDescent="0.3">
      <c r="A257" s="13">
        <v>45599</v>
      </c>
      <c r="B257" s="4" t="s">
        <v>409</v>
      </c>
      <c r="C257" s="5"/>
      <c r="D257" t="s">
        <v>380</v>
      </c>
      <c r="F257" s="12"/>
      <c r="H257" s="12">
        <v>12</v>
      </c>
      <c r="AL257" s="53">
        <v>12</v>
      </c>
      <c r="AN257" s="6"/>
      <c r="AO257" s="6"/>
    </row>
    <row r="258" spans="1:41" x14ac:dyDescent="0.3">
      <c r="A258" s="13">
        <v>45600</v>
      </c>
      <c r="B258" s="4" t="s">
        <v>324</v>
      </c>
      <c r="C258" s="17">
        <v>18501</v>
      </c>
      <c r="D258" t="s">
        <v>277</v>
      </c>
      <c r="E258" s="34">
        <v>45566</v>
      </c>
      <c r="H258" s="20">
        <v>-100</v>
      </c>
      <c r="J258" s="12">
        <v>-100</v>
      </c>
    </row>
    <row r="259" spans="1:41" x14ac:dyDescent="0.3">
      <c r="A259" s="13">
        <v>45600</v>
      </c>
      <c r="B259" s="4" t="s">
        <v>400</v>
      </c>
      <c r="C259" s="17">
        <v>18534</v>
      </c>
      <c r="D259" t="s">
        <v>83</v>
      </c>
      <c r="E259" s="34">
        <v>45566</v>
      </c>
      <c r="H259" s="12">
        <v>130</v>
      </c>
      <c r="K259" s="12">
        <v>130</v>
      </c>
    </row>
    <row r="260" spans="1:41" x14ac:dyDescent="0.3">
      <c r="A260" s="13">
        <v>45600</v>
      </c>
      <c r="B260" s="4" t="s">
        <v>401</v>
      </c>
      <c r="C260" s="17"/>
      <c r="D260" t="s">
        <v>77</v>
      </c>
      <c r="E260" s="34"/>
      <c r="H260" s="12">
        <v>-225</v>
      </c>
      <c r="R260" s="12">
        <v>-225</v>
      </c>
    </row>
    <row r="261" spans="1:41" x14ac:dyDescent="0.3">
      <c r="A261" s="13"/>
      <c r="C261" s="5"/>
      <c r="F261" s="32">
        <f t="shared" ref="F261:G261" si="143">SUM(F246:F260)</f>
        <v>0</v>
      </c>
      <c r="G261" s="32">
        <f t="shared" si="143"/>
        <v>18417.45</v>
      </c>
      <c r="H261" s="32">
        <f>SUM(H246:H260)</f>
        <v>4310.7900000000036</v>
      </c>
      <c r="AN261" s="6"/>
      <c r="AO261" s="6"/>
    </row>
    <row r="262" spans="1:41" x14ac:dyDescent="0.3">
      <c r="A262" s="13">
        <v>45601</v>
      </c>
      <c r="B262" s="4" t="s">
        <v>402</v>
      </c>
      <c r="C262" s="17">
        <v>18535</v>
      </c>
      <c r="D262" t="s">
        <v>84</v>
      </c>
      <c r="E262" s="34">
        <v>45566</v>
      </c>
      <c r="H262" s="12">
        <v>65</v>
      </c>
      <c r="K262" s="12">
        <v>65</v>
      </c>
    </row>
    <row r="263" spans="1:41" x14ac:dyDescent="0.3">
      <c r="A263" s="13">
        <v>45601</v>
      </c>
      <c r="B263" s="4" t="s">
        <v>403</v>
      </c>
      <c r="C263" s="17">
        <v>18539</v>
      </c>
      <c r="D263" t="s">
        <v>81</v>
      </c>
      <c r="E263" s="34">
        <v>45566</v>
      </c>
      <c r="H263" s="12">
        <v>504</v>
      </c>
      <c r="K263" s="12">
        <v>404</v>
      </c>
      <c r="V263" s="12">
        <v>100</v>
      </c>
      <c r="AN263" s="6"/>
      <c r="AO263" s="6"/>
    </row>
    <row r="264" spans="1:41" x14ac:dyDescent="0.3">
      <c r="A264" s="13">
        <v>45602</v>
      </c>
      <c r="B264" s="4" t="s">
        <v>404</v>
      </c>
      <c r="C264" s="17"/>
      <c r="D264" t="s">
        <v>375</v>
      </c>
      <c r="E264" s="34"/>
      <c r="H264" s="12">
        <v>-17.61</v>
      </c>
      <c r="P264" s="12">
        <v>-17.61</v>
      </c>
    </row>
    <row r="265" spans="1:41" x14ac:dyDescent="0.3">
      <c r="A265" s="13">
        <v>20035</v>
      </c>
      <c r="B265" s="4" t="s">
        <v>405</v>
      </c>
      <c r="C265" s="17">
        <v>18542</v>
      </c>
      <c r="D265" t="s">
        <v>85</v>
      </c>
      <c r="E265" s="34">
        <v>45566</v>
      </c>
      <c r="H265" s="12">
        <v>104</v>
      </c>
      <c r="K265" s="12">
        <v>104</v>
      </c>
      <c r="AN265" s="6"/>
      <c r="AO265" s="6"/>
    </row>
    <row r="266" spans="1:41" x14ac:dyDescent="0.3">
      <c r="A266" s="13">
        <v>45604</v>
      </c>
      <c r="B266" s="4" t="s">
        <v>407</v>
      </c>
      <c r="C266" s="5"/>
      <c r="D266" t="s">
        <v>381</v>
      </c>
      <c r="F266" s="12"/>
      <c r="H266" s="12">
        <v>35</v>
      </c>
      <c r="AJ266" s="12">
        <v>35</v>
      </c>
      <c r="AN266" s="6"/>
      <c r="AO266" s="6"/>
    </row>
    <row r="267" spans="1:41" x14ac:dyDescent="0.3">
      <c r="A267" s="13">
        <v>45605</v>
      </c>
      <c r="B267" s="4" t="s">
        <v>409</v>
      </c>
      <c r="C267" s="5"/>
      <c r="D267" t="s">
        <v>382</v>
      </c>
      <c r="F267" s="12"/>
      <c r="H267" s="12">
        <v>12</v>
      </c>
      <c r="AL267" s="53">
        <v>12</v>
      </c>
      <c r="AN267" s="6"/>
      <c r="AO267" s="6"/>
    </row>
    <row r="268" spans="1:41" x14ac:dyDescent="0.3">
      <c r="A268" s="13">
        <v>45607</v>
      </c>
      <c r="B268" s="4" t="s">
        <v>406</v>
      </c>
      <c r="C268" s="17">
        <v>18490</v>
      </c>
      <c r="D268" t="s">
        <v>203</v>
      </c>
      <c r="E268" s="34">
        <v>45627</v>
      </c>
      <c r="H268" s="20">
        <f>SUM(190-38)</f>
        <v>152</v>
      </c>
      <c r="J268" s="12">
        <v>100</v>
      </c>
      <c r="L268" s="12">
        <v>52</v>
      </c>
      <c r="AN268" s="6"/>
      <c r="AO268" s="6"/>
    </row>
    <row r="269" spans="1:41" x14ac:dyDescent="0.3">
      <c r="A269" s="13">
        <v>45607</v>
      </c>
      <c r="B269" s="4" t="s">
        <v>409</v>
      </c>
      <c r="C269" s="5"/>
      <c r="D269" t="s">
        <v>383</v>
      </c>
      <c r="F269" s="12"/>
      <c r="H269" s="12">
        <v>129.76</v>
      </c>
      <c r="AL269" s="53">
        <v>129.76</v>
      </c>
      <c r="AN269" s="6"/>
      <c r="AO269" s="6"/>
    </row>
    <row r="270" spans="1:41" x14ac:dyDescent="0.3">
      <c r="A270" s="13">
        <v>45607</v>
      </c>
      <c r="B270" s="4" t="s">
        <v>410</v>
      </c>
      <c r="C270" s="17">
        <v>1746</v>
      </c>
      <c r="D270" t="s">
        <v>80</v>
      </c>
      <c r="E270" s="34"/>
      <c r="H270" s="12">
        <v>-40</v>
      </c>
      <c r="Q270" s="12">
        <v>-40</v>
      </c>
    </row>
    <row r="271" spans="1:41" x14ac:dyDescent="0.3">
      <c r="A271" s="13">
        <v>45607</v>
      </c>
      <c r="B271" s="4" t="s">
        <v>409</v>
      </c>
      <c r="C271" s="5"/>
      <c r="D271" t="s">
        <v>384</v>
      </c>
      <c r="F271" s="12"/>
      <c r="H271" s="12">
        <v>-122.2</v>
      </c>
      <c r="AM271" s="53">
        <v>-122.2</v>
      </c>
      <c r="AN271" s="6"/>
      <c r="AO271" s="6"/>
    </row>
    <row r="272" spans="1:41" x14ac:dyDescent="0.3">
      <c r="A272" s="13">
        <v>45608</v>
      </c>
      <c r="B272" s="4" t="s">
        <v>409</v>
      </c>
      <c r="C272" s="5"/>
      <c r="D272" t="s">
        <v>385</v>
      </c>
      <c r="F272" s="12"/>
      <c r="H272" s="12">
        <v>854.29</v>
      </c>
      <c r="AL272" s="53">
        <v>854.29</v>
      </c>
      <c r="AN272" s="6"/>
      <c r="AO272" s="6"/>
    </row>
    <row r="273" spans="1:41" x14ac:dyDescent="0.3">
      <c r="A273" s="13">
        <v>45609</v>
      </c>
      <c r="C273" s="5"/>
      <c r="D273" t="s">
        <v>386</v>
      </c>
      <c r="F273" s="12"/>
      <c r="G273" s="12">
        <v>993.85</v>
      </c>
      <c r="H273" s="12">
        <v>-993.85</v>
      </c>
      <c r="AN273" s="6"/>
      <c r="AO273" s="6"/>
    </row>
    <row r="274" spans="1:41" x14ac:dyDescent="0.3">
      <c r="A274" s="13">
        <v>45610</v>
      </c>
      <c r="B274" s="4" t="s">
        <v>411</v>
      </c>
      <c r="C274" s="5">
        <v>1222</v>
      </c>
      <c r="D274" t="s">
        <v>387</v>
      </c>
      <c r="F274" s="12"/>
      <c r="H274" s="12">
        <v>-300</v>
      </c>
      <c r="P274" s="12">
        <v>-300</v>
      </c>
      <c r="AN274" s="6"/>
      <c r="AO274" s="6"/>
    </row>
    <row r="275" spans="1:41" x14ac:dyDescent="0.3">
      <c r="A275" s="13">
        <v>45613</v>
      </c>
      <c r="C275" s="5"/>
      <c r="D275" t="s">
        <v>319</v>
      </c>
      <c r="F275" s="12"/>
      <c r="H275" s="12">
        <v>-5</v>
      </c>
      <c r="AE275" s="12">
        <v>-5</v>
      </c>
      <c r="AN275" s="6"/>
      <c r="AO275" s="6"/>
    </row>
    <row r="276" spans="1:41" x14ac:dyDescent="0.3">
      <c r="A276" s="13">
        <v>45614</v>
      </c>
      <c r="B276" s="4" t="s">
        <v>497</v>
      </c>
      <c r="C276" s="5"/>
      <c r="D276" t="s">
        <v>115</v>
      </c>
      <c r="F276" s="12"/>
      <c r="H276" s="12">
        <v>-24.33</v>
      </c>
      <c r="W276" s="12">
        <v>-24.33</v>
      </c>
      <c r="AN276" s="21"/>
      <c r="AO276" s="21"/>
    </row>
    <row r="277" spans="1:41" x14ac:dyDescent="0.3">
      <c r="A277" s="13">
        <v>45615</v>
      </c>
      <c r="B277" s="4" t="s">
        <v>412</v>
      </c>
      <c r="C277" s="5"/>
      <c r="D277" t="s">
        <v>104</v>
      </c>
      <c r="F277" s="12"/>
      <c r="H277" s="12">
        <v>-405.99</v>
      </c>
      <c r="V277" s="12">
        <v>-405.99</v>
      </c>
      <c r="AN277" s="6"/>
      <c r="AO277" s="6"/>
    </row>
    <row r="278" spans="1:41" x14ac:dyDescent="0.3">
      <c r="A278" s="13">
        <v>45623</v>
      </c>
      <c r="B278" s="4" t="s">
        <v>414</v>
      </c>
      <c r="C278" s="5"/>
      <c r="D278" t="s">
        <v>388</v>
      </c>
      <c r="F278" s="12"/>
      <c r="H278" s="12">
        <v>-51.95</v>
      </c>
      <c r="P278" s="12">
        <v>-51.95</v>
      </c>
      <c r="AN278" s="6"/>
      <c r="AO278" s="6"/>
    </row>
    <row r="279" spans="1:41" x14ac:dyDescent="0.3">
      <c r="A279" s="13">
        <v>45623</v>
      </c>
      <c r="C279" s="5"/>
      <c r="D279" t="s">
        <v>389</v>
      </c>
      <c r="F279" s="12"/>
      <c r="G279" s="12">
        <v>30.12</v>
      </c>
      <c r="N279" s="12">
        <v>30.12</v>
      </c>
      <c r="AN279" s="6"/>
      <c r="AO279" s="6"/>
    </row>
    <row r="280" spans="1:41" x14ac:dyDescent="0.3">
      <c r="A280" s="13"/>
      <c r="C280" s="5"/>
      <c r="F280" s="32">
        <f t="shared" ref="F280:G280" si="144">SUM(F261:F279)</f>
        <v>0</v>
      </c>
      <c r="G280" s="32">
        <f t="shared" si="144"/>
        <v>19441.419999999998</v>
      </c>
      <c r="H280" s="32">
        <f>SUM(H261:H279)</f>
        <v>4205.9100000000044</v>
      </c>
      <c r="I280" s="32">
        <f>SUM(I246:I279)</f>
        <v>22964.81</v>
      </c>
      <c r="J280" s="32">
        <f t="shared" ref="J280:R280" si="145">SUM(J246:J279)</f>
        <v>-50</v>
      </c>
      <c r="K280" s="32">
        <f t="shared" si="145"/>
        <v>9755</v>
      </c>
      <c r="L280" s="32">
        <f t="shared" si="145"/>
        <v>3570.5</v>
      </c>
      <c r="M280" s="32">
        <f t="shared" si="145"/>
        <v>0</v>
      </c>
      <c r="N280" s="32">
        <f t="shared" si="145"/>
        <v>252.87</v>
      </c>
      <c r="O280" s="32">
        <f t="shared" si="145"/>
        <v>-534</v>
      </c>
      <c r="P280" s="32">
        <f t="shared" si="145"/>
        <v>-5291.6099999999988</v>
      </c>
      <c r="Q280" s="32">
        <f t="shared" si="145"/>
        <v>-780.33</v>
      </c>
      <c r="R280" s="32">
        <f t="shared" si="145"/>
        <v>-2308</v>
      </c>
      <c r="S280" s="32">
        <f t="shared" ref="S280" si="146">SUM(S246:S279)</f>
        <v>-93.48</v>
      </c>
      <c r="T280" s="32">
        <f t="shared" ref="T280" si="147">SUM(T246:T279)</f>
        <v>-207.5</v>
      </c>
      <c r="U280" s="32">
        <f t="shared" ref="U280" si="148">SUM(U246:U279)</f>
        <v>-319.36</v>
      </c>
      <c r="V280" s="32">
        <f t="shared" ref="V280" si="149">SUM(V246:V279)</f>
        <v>-2816.8899999999994</v>
      </c>
      <c r="W280" s="32">
        <f t="shared" ref="W280" si="150">SUM(W246:W279)</f>
        <v>-234.26</v>
      </c>
      <c r="X280" s="32">
        <f t="shared" ref="X280" si="151">SUM(X246:X279)</f>
        <v>0</v>
      </c>
      <c r="Y280" s="32">
        <f t="shared" ref="Y280" si="152">SUM(Y246:Y279)</f>
        <v>-1237.08</v>
      </c>
      <c r="Z280" s="32">
        <f t="shared" ref="Z280" si="153">SUM(Z246:Z279)</f>
        <v>0</v>
      </c>
      <c r="AA280" s="32">
        <f t="shared" ref="AA280" si="154">SUM(AA246:AA279)</f>
        <v>-561.99</v>
      </c>
      <c r="AB280" s="32">
        <f t="shared" ref="AB280" si="155">SUM(AB246:AB279)</f>
        <v>-346.99</v>
      </c>
      <c r="AC280" s="32">
        <f t="shared" ref="AC280" si="156">SUM(AC246:AC279)</f>
        <v>0</v>
      </c>
      <c r="AD280" s="32">
        <f t="shared" ref="AD280" si="157">SUM(AD246:AD279)</f>
        <v>-8.4</v>
      </c>
      <c r="AE280" s="32">
        <f t="shared" ref="AE280" si="158">SUM(AE246:AE279)</f>
        <v>-45.4</v>
      </c>
      <c r="AF280" s="32">
        <f t="shared" ref="AF280" si="159">SUM(AF246:AF279)</f>
        <v>-80.400000000000006</v>
      </c>
      <c r="AG280" s="32">
        <f t="shared" ref="AG280" si="160">SUM(AG246:AG279)</f>
        <v>-195</v>
      </c>
      <c r="AH280" s="32">
        <f t="shared" ref="AH280" si="161">SUM(AH246:AH279)</f>
        <v>0</v>
      </c>
      <c r="AI280" s="32">
        <f t="shared" ref="AI280" si="162">SUM(AI246:AI279)</f>
        <v>0</v>
      </c>
      <c r="AJ280" s="32">
        <f t="shared" ref="AJ280" si="163">SUM(AJ246:AJ279)</f>
        <v>35</v>
      </c>
      <c r="AK280" s="32">
        <f t="shared" ref="AK280" si="164">SUM(AK246:AK279)</f>
        <v>100</v>
      </c>
      <c r="AL280" s="32">
        <f t="shared" ref="AL280" si="165">SUM(AL246:AL279)</f>
        <v>4052.66</v>
      </c>
      <c r="AM280" s="32">
        <f t="shared" ref="AM280" si="166">SUM(AM246:AM279)</f>
        <v>-1972.82</v>
      </c>
      <c r="AN280" s="11">
        <f>SUM(F280:H280)</f>
        <v>23647.33</v>
      </c>
      <c r="AO280" s="11">
        <f>SUM(I280:AM280)</f>
        <v>23647.329999999991</v>
      </c>
    </row>
    <row r="281" spans="1:41" x14ac:dyDescent="0.3">
      <c r="A281" s="13"/>
      <c r="C281" s="5"/>
      <c r="F281" s="12"/>
      <c r="AN281" s="6"/>
      <c r="AO281" s="6"/>
    </row>
    <row r="282" spans="1:41" x14ac:dyDescent="0.3">
      <c r="A282" s="13">
        <v>45628</v>
      </c>
      <c r="B282" s="13" t="s">
        <v>432</v>
      </c>
      <c r="C282" s="17"/>
      <c r="D282" t="s">
        <v>413</v>
      </c>
      <c r="G282"/>
      <c r="H282" s="12">
        <v>-12.99</v>
      </c>
      <c r="I282"/>
      <c r="J282"/>
      <c r="S282" s="12">
        <v>-12.99</v>
      </c>
      <c r="AN282" s="6"/>
      <c r="AO282" s="6"/>
    </row>
    <row r="283" spans="1:41" x14ac:dyDescent="0.3">
      <c r="A283" s="13">
        <v>45630</v>
      </c>
      <c r="B283" s="13" t="s">
        <v>433</v>
      </c>
      <c r="C283" s="17">
        <v>1755</v>
      </c>
      <c r="D283" t="s">
        <v>80</v>
      </c>
      <c r="G283"/>
      <c r="H283" s="12">
        <v>-20</v>
      </c>
      <c r="I283"/>
      <c r="J283"/>
      <c r="Q283" s="12">
        <v>-20</v>
      </c>
      <c r="AN283" s="6"/>
      <c r="AO283" s="6"/>
    </row>
    <row r="284" spans="1:41" x14ac:dyDescent="0.3">
      <c r="A284" s="13">
        <v>45630</v>
      </c>
      <c r="B284" s="4" t="s">
        <v>370</v>
      </c>
      <c r="C284" s="17">
        <v>18533</v>
      </c>
      <c r="D284" t="s">
        <v>345</v>
      </c>
      <c r="G284"/>
      <c r="H284" s="12">
        <v>-100</v>
      </c>
      <c r="I284"/>
      <c r="J284" s="12">
        <v>-100</v>
      </c>
      <c r="AN284" s="6"/>
      <c r="AO284" s="6"/>
    </row>
    <row r="285" spans="1:41" x14ac:dyDescent="0.3">
      <c r="A285" s="13">
        <v>45632</v>
      </c>
      <c r="B285" s="13" t="s">
        <v>434</v>
      </c>
      <c r="C285" s="17"/>
      <c r="D285" t="s">
        <v>417</v>
      </c>
      <c r="G285"/>
      <c r="H285" s="12">
        <v>-123.4</v>
      </c>
      <c r="I285"/>
      <c r="J285"/>
      <c r="O285" s="12">
        <v>-123.4</v>
      </c>
      <c r="AN285" s="6"/>
      <c r="AO285" s="6"/>
    </row>
    <row r="286" spans="1:41" x14ac:dyDescent="0.3">
      <c r="A286" s="13">
        <v>45633</v>
      </c>
      <c r="B286" s="13" t="s">
        <v>454</v>
      </c>
      <c r="C286" s="17"/>
      <c r="D286" t="s">
        <v>77</v>
      </c>
      <c r="G286"/>
      <c r="H286" s="12">
        <v>-270</v>
      </c>
      <c r="I286"/>
      <c r="J286"/>
      <c r="R286" s="12">
        <v>-270</v>
      </c>
      <c r="AN286" s="21"/>
      <c r="AO286" s="21"/>
    </row>
    <row r="287" spans="1:41" x14ac:dyDescent="0.3">
      <c r="A287" s="13">
        <v>45633</v>
      </c>
      <c r="B287" s="13" t="s">
        <v>435</v>
      </c>
      <c r="C287" s="17"/>
      <c r="D287" t="s">
        <v>418</v>
      </c>
      <c r="G287"/>
      <c r="H287" s="12">
        <v>73.25</v>
      </c>
      <c r="I287"/>
      <c r="J287"/>
      <c r="Z287" s="12">
        <v>73.25</v>
      </c>
      <c r="AN287" s="6"/>
      <c r="AO287" s="6"/>
    </row>
    <row r="288" spans="1:41" x14ac:dyDescent="0.3">
      <c r="A288" s="13">
        <v>45637</v>
      </c>
      <c r="B288" s="4" t="s">
        <v>436</v>
      </c>
      <c r="C288" s="17">
        <v>18547</v>
      </c>
      <c r="D288" t="s">
        <v>415</v>
      </c>
      <c r="E288" s="34">
        <v>45597</v>
      </c>
      <c r="H288" s="12">
        <v>104</v>
      </c>
      <c r="K288" s="12">
        <v>104</v>
      </c>
      <c r="AN288" s="6"/>
      <c r="AO288" s="6"/>
    </row>
    <row r="289" spans="1:41" x14ac:dyDescent="0.3">
      <c r="A289" s="13">
        <v>45638</v>
      </c>
      <c r="B289" s="4" t="s">
        <v>437</v>
      </c>
      <c r="C289" s="17">
        <v>18544</v>
      </c>
      <c r="D289" t="s">
        <v>81</v>
      </c>
      <c r="E289" s="34">
        <v>45597</v>
      </c>
      <c r="H289" s="12">
        <v>643</v>
      </c>
      <c r="K289" s="12">
        <v>501</v>
      </c>
      <c r="V289" s="12">
        <v>142</v>
      </c>
      <c r="AN289" s="6"/>
      <c r="AO289" s="6"/>
    </row>
    <row r="290" spans="1:41" x14ac:dyDescent="0.3">
      <c r="A290" s="13">
        <v>45638</v>
      </c>
      <c r="B290" s="4" t="s">
        <v>438</v>
      </c>
      <c r="C290" s="17">
        <v>18553</v>
      </c>
      <c r="D290" t="s">
        <v>94</v>
      </c>
      <c r="E290" s="34">
        <v>45597</v>
      </c>
      <c r="H290" s="12">
        <v>39</v>
      </c>
      <c r="K290" s="12">
        <v>39</v>
      </c>
      <c r="AN290" s="6"/>
      <c r="AO290" s="6"/>
    </row>
    <row r="291" spans="1:41" x14ac:dyDescent="0.3">
      <c r="A291" s="13">
        <v>45641</v>
      </c>
      <c r="B291" s="4" t="s">
        <v>439</v>
      </c>
      <c r="C291" s="17">
        <v>18545</v>
      </c>
      <c r="D291" t="s">
        <v>83</v>
      </c>
      <c r="E291" s="34">
        <v>45597</v>
      </c>
      <c r="H291" s="12">
        <v>104</v>
      </c>
      <c r="K291" s="12">
        <v>104</v>
      </c>
      <c r="AN291" s="6"/>
      <c r="AO291" s="6"/>
    </row>
    <row r="292" spans="1:41" x14ac:dyDescent="0.3">
      <c r="A292" s="13">
        <v>45642</v>
      </c>
      <c r="B292" s="4" t="s">
        <v>440</v>
      </c>
      <c r="C292" s="17">
        <v>18548</v>
      </c>
      <c r="D292" t="s">
        <v>85</v>
      </c>
      <c r="E292" s="34">
        <v>45597</v>
      </c>
      <c r="H292" s="12">
        <v>104</v>
      </c>
      <c r="K292" s="12">
        <v>104</v>
      </c>
      <c r="AN292" s="6"/>
      <c r="AO292" s="6"/>
    </row>
    <row r="293" spans="1:41" x14ac:dyDescent="0.3">
      <c r="A293" s="13">
        <v>45643</v>
      </c>
      <c r="B293" s="13" t="s">
        <v>455</v>
      </c>
      <c r="C293" s="17"/>
      <c r="D293" t="s">
        <v>104</v>
      </c>
      <c r="G293"/>
      <c r="H293" s="12">
        <v>-546.71</v>
      </c>
      <c r="I293"/>
      <c r="J293"/>
      <c r="V293" s="12">
        <v>-546.71</v>
      </c>
      <c r="AN293" s="21"/>
      <c r="AO293" s="21"/>
    </row>
    <row r="294" spans="1:41" x14ac:dyDescent="0.3">
      <c r="A294" s="13">
        <v>45643</v>
      </c>
      <c r="B294" s="4" t="s">
        <v>441</v>
      </c>
      <c r="C294" s="17">
        <v>18541</v>
      </c>
      <c r="D294" t="s">
        <v>73</v>
      </c>
      <c r="E294" s="34">
        <v>45566</v>
      </c>
      <c r="H294" s="12">
        <v>39</v>
      </c>
      <c r="K294" s="12">
        <v>39</v>
      </c>
      <c r="AN294" s="6"/>
      <c r="AO294" s="6"/>
    </row>
    <row r="295" spans="1:41" x14ac:dyDescent="0.3">
      <c r="A295" s="13">
        <v>45643</v>
      </c>
      <c r="B295" s="4" t="s">
        <v>442</v>
      </c>
      <c r="C295" s="17">
        <v>18546</v>
      </c>
      <c r="D295" t="s">
        <v>73</v>
      </c>
      <c r="E295" s="34">
        <v>45597</v>
      </c>
      <c r="H295" s="12">
        <v>39</v>
      </c>
      <c r="K295" s="12">
        <v>39</v>
      </c>
      <c r="AN295" s="6"/>
      <c r="AO295" s="6"/>
    </row>
    <row r="296" spans="1:41" x14ac:dyDescent="0.3">
      <c r="A296" s="13"/>
      <c r="C296" s="5"/>
      <c r="F296" s="12"/>
      <c r="H296" s="33">
        <f>SUM(H280:H295)</f>
        <v>4278.060000000004</v>
      </c>
      <c r="AN296" s="6"/>
      <c r="AO296" s="6"/>
    </row>
    <row r="297" spans="1:41" x14ac:dyDescent="0.3">
      <c r="A297" s="13">
        <v>45644</v>
      </c>
      <c r="C297" s="5"/>
      <c r="D297" t="s">
        <v>419</v>
      </c>
      <c r="F297" s="12"/>
      <c r="H297" s="20">
        <v>-5</v>
      </c>
      <c r="AE297" s="12">
        <v>-5</v>
      </c>
      <c r="AN297" s="6"/>
      <c r="AO297" s="6"/>
    </row>
    <row r="298" spans="1:41" x14ac:dyDescent="0.3">
      <c r="A298" s="13">
        <v>45645</v>
      </c>
      <c r="B298" s="4" t="s">
        <v>443</v>
      </c>
      <c r="C298" s="5">
        <v>376</v>
      </c>
      <c r="D298" t="s">
        <v>420</v>
      </c>
      <c r="F298" s="12"/>
      <c r="H298" s="20">
        <v>-72</v>
      </c>
      <c r="R298" s="12">
        <v>-72</v>
      </c>
      <c r="AN298" s="6"/>
      <c r="AO298" s="6"/>
    </row>
    <row r="299" spans="1:41" x14ac:dyDescent="0.3">
      <c r="A299" s="13">
        <v>45645</v>
      </c>
      <c r="B299" s="4" t="s">
        <v>444</v>
      </c>
      <c r="C299" s="5">
        <v>60</v>
      </c>
      <c r="D299" t="s">
        <v>421</v>
      </c>
      <c r="F299" s="12"/>
      <c r="H299" s="20">
        <v>-32</v>
      </c>
      <c r="R299" s="12">
        <v>-32</v>
      </c>
      <c r="AN299" s="6"/>
      <c r="AO299" s="6"/>
    </row>
    <row r="300" spans="1:41" x14ac:dyDescent="0.3">
      <c r="A300" s="13">
        <v>45645</v>
      </c>
      <c r="B300" s="4" t="s">
        <v>445</v>
      </c>
      <c r="C300" s="17">
        <v>18552</v>
      </c>
      <c r="D300" t="s">
        <v>416</v>
      </c>
      <c r="E300" s="34">
        <v>45597</v>
      </c>
      <c r="H300" s="12">
        <v>22</v>
      </c>
      <c r="K300" s="12">
        <v>22</v>
      </c>
      <c r="AN300" s="6"/>
      <c r="AO300" s="6"/>
    </row>
    <row r="301" spans="1:41" x14ac:dyDescent="0.3">
      <c r="A301" s="13">
        <v>45646</v>
      </c>
      <c r="B301" s="4" t="s">
        <v>446</v>
      </c>
      <c r="C301" s="17">
        <v>18551</v>
      </c>
      <c r="D301" t="s">
        <v>84</v>
      </c>
      <c r="E301" s="34">
        <v>45597</v>
      </c>
      <c r="H301" s="12">
        <v>52</v>
      </c>
      <c r="K301" s="12">
        <v>52</v>
      </c>
      <c r="AN301" s="6"/>
      <c r="AO301" s="6"/>
    </row>
    <row r="302" spans="1:41" x14ac:dyDescent="0.3">
      <c r="A302" s="13">
        <v>45650</v>
      </c>
      <c r="B302" s="4" t="s">
        <v>456</v>
      </c>
      <c r="C302" s="5">
        <v>378</v>
      </c>
      <c r="D302" t="s">
        <v>420</v>
      </c>
      <c r="F302" s="12"/>
      <c r="H302" s="20">
        <v>-36</v>
      </c>
      <c r="R302" s="12">
        <v>-36</v>
      </c>
      <c r="AN302" s="21"/>
      <c r="AO302" s="21"/>
    </row>
    <row r="303" spans="1:41" x14ac:dyDescent="0.3">
      <c r="A303" s="13">
        <v>45653</v>
      </c>
      <c r="B303" s="4" t="s">
        <v>447</v>
      </c>
      <c r="C303" s="5"/>
      <c r="D303" t="s">
        <v>422</v>
      </c>
      <c r="F303" s="12"/>
      <c r="H303" s="20">
        <v>-200.75</v>
      </c>
      <c r="AA303" s="12">
        <v>-200.75</v>
      </c>
      <c r="AN303" s="6"/>
      <c r="AO303" s="6"/>
    </row>
    <row r="304" spans="1:41" x14ac:dyDescent="0.3">
      <c r="A304" s="13">
        <v>45653</v>
      </c>
      <c r="B304" s="4" t="s">
        <v>448</v>
      </c>
      <c r="C304" s="5" t="s">
        <v>423</v>
      </c>
      <c r="D304" t="s">
        <v>424</v>
      </c>
      <c r="E304" s="36">
        <v>45778</v>
      </c>
      <c r="F304" s="12"/>
      <c r="H304" s="20">
        <v>144.5</v>
      </c>
      <c r="J304" s="12">
        <v>100</v>
      </c>
      <c r="L304" s="12">
        <v>44.5</v>
      </c>
      <c r="AN304" s="6"/>
      <c r="AO304" s="6"/>
    </row>
    <row r="305" spans="1:42" x14ac:dyDescent="0.3">
      <c r="A305" s="13">
        <v>45653</v>
      </c>
      <c r="C305" s="5"/>
      <c r="D305" t="s">
        <v>425</v>
      </c>
      <c r="F305" s="12"/>
      <c r="G305" s="12">
        <v>30.04</v>
      </c>
      <c r="H305" s="20"/>
      <c r="N305" s="12">
        <v>30.04</v>
      </c>
      <c r="AN305" s="6"/>
      <c r="AO305" s="6"/>
    </row>
    <row r="306" spans="1:42" s="21" customFormat="1" x14ac:dyDescent="0.3">
      <c r="B306" s="2" t="s">
        <v>103</v>
      </c>
      <c r="C306" s="61"/>
      <c r="G306" s="62">
        <f>SUM(G280:G305)</f>
        <v>19471.46</v>
      </c>
      <c r="H306" s="63">
        <f>SUM(H296:H305)</f>
        <v>4150.810000000004</v>
      </c>
      <c r="I306" s="62">
        <f t="shared" ref="I306:S306" si="167">SUM(I280:I305)</f>
        <v>22964.81</v>
      </c>
      <c r="J306" s="62">
        <f t="shared" si="167"/>
        <v>-50</v>
      </c>
      <c r="K306" s="62">
        <f t="shared" si="167"/>
        <v>10759</v>
      </c>
      <c r="L306" s="62">
        <f t="shared" si="167"/>
        <v>3615</v>
      </c>
      <c r="M306" s="62">
        <f t="shared" si="167"/>
        <v>0</v>
      </c>
      <c r="N306" s="62">
        <f t="shared" si="167"/>
        <v>282.91000000000003</v>
      </c>
      <c r="O306" s="62">
        <f t="shared" si="167"/>
        <v>-657.4</v>
      </c>
      <c r="P306" s="62">
        <f t="shared" si="167"/>
        <v>-5291.6099999999988</v>
      </c>
      <c r="Q306" s="62">
        <f t="shared" si="167"/>
        <v>-800.33</v>
      </c>
      <c r="R306" s="62">
        <f t="shared" si="167"/>
        <v>-2718</v>
      </c>
      <c r="S306" s="62">
        <f t="shared" si="167"/>
        <v>-106.47</v>
      </c>
      <c r="T306" s="62">
        <f t="shared" ref="T306" si="168">SUM(T280:T305)</f>
        <v>-207.5</v>
      </c>
      <c r="U306" s="62">
        <f t="shared" ref="U306" si="169">SUM(U280:U305)</f>
        <v>-319.36</v>
      </c>
      <c r="V306" s="62">
        <f t="shared" ref="V306" si="170">SUM(V280:V305)</f>
        <v>-3221.5999999999995</v>
      </c>
      <c r="W306" s="62">
        <f t="shared" ref="W306" si="171">SUM(W280:W305)</f>
        <v>-234.26</v>
      </c>
      <c r="X306" s="62">
        <f t="shared" ref="X306" si="172">SUM(X280:X305)</f>
        <v>0</v>
      </c>
      <c r="Y306" s="62">
        <f t="shared" ref="Y306" si="173">SUM(Y280:Y305)</f>
        <v>-1237.08</v>
      </c>
      <c r="Z306" s="62">
        <f t="shared" ref="Z306" si="174">SUM(Z280:Z305)</f>
        <v>73.25</v>
      </c>
      <c r="AA306" s="62">
        <f t="shared" ref="AA306" si="175">SUM(AA280:AA305)</f>
        <v>-762.74</v>
      </c>
      <c r="AB306" s="62">
        <f t="shared" ref="AB306" si="176">SUM(AB280:AB305)</f>
        <v>-346.99</v>
      </c>
      <c r="AC306" s="62">
        <f t="shared" ref="AC306" si="177">SUM(AC280:AC305)</f>
        <v>0</v>
      </c>
      <c r="AD306" s="62">
        <f t="shared" ref="AD306" si="178">SUM(AD280:AD305)</f>
        <v>-8.4</v>
      </c>
      <c r="AE306" s="62">
        <f t="shared" ref="AE306" si="179">SUM(AE280:AE305)</f>
        <v>-50.4</v>
      </c>
      <c r="AF306" s="62">
        <f t="shared" ref="AF306" si="180">SUM(AF280:AF305)</f>
        <v>-80.400000000000006</v>
      </c>
      <c r="AG306" s="62">
        <f t="shared" ref="AG306" si="181">SUM(AG280:AG305)</f>
        <v>-195</v>
      </c>
      <c r="AH306" s="62">
        <f t="shared" ref="AH306" si="182">SUM(AH280:AH305)</f>
        <v>0</v>
      </c>
      <c r="AI306" s="62">
        <f t="shared" ref="AI306" si="183">SUM(AI280:AI305)</f>
        <v>0</v>
      </c>
      <c r="AJ306" s="62">
        <f t="shared" ref="AJ306" si="184">SUM(AJ280:AJ305)</f>
        <v>35</v>
      </c>
      <c r="AK306" s="62">
        <f t="shared" ref="AK306" si="185">SUM(AK280:AK305)</f>
        <v>100</v>
      </c>
      <c r="AL306" s="62">
        <f t="shared" ref="AL306" si="186">SUM(AL280:AL305)</f>
        <v>4052.66</v>
      </c>
      <c r="AM306" s="62">
        <f t="shared" ref="AM306" si="187">SUM(AM280:AM305)</f>
        <v>-1972.82</v>
      </c>
      <c r="AN306" s="11">
        <f>SUM(F306:H306)</f>
        <v>23622.270000000004</v>
      </c>
      <c r="AO306" s="11">
        <f>SUM(I306:AM306)</f>
        <v>23622.269999999993</v>
      </c>
    </row>
    <row r="307" spans="1:42" s="21" customFormat="1" x14ac:dyDescent="0.3">
      <c r="B307" s="2"/>
      <c r="C307" s="61"/>
      <c r="H307" s="64"/>
      <c r="AN307" s="6"/>
      <c r="AO307" s="6"/>
    </row>
    <row r="308" spans="1:42" s="21" customFormat="1" x14ac:dyDescent="0.3">
      <c r="A308" s="13">
        <v>45656</v>
      </c>
      <c r="B308" s="4" t="s">
        <v>498</v>
      </c>
      <c r="C308" s="61"/>
      <c r="D308" s="21" t="s">
        <v>97</v>
      </c>
      <c r="H308" s="64">
        <v>-9.18</v>
      </c>
      <c r="W308" s="21">
        <v>-9.18</v>
      </c>
    </row>
    <row r="309" spans="1:42" x14ac:dyDescent="0.3">
      <c r="A309" s="13">
        <v>45657</v>
      </c>
      <c r="C309" s="17">
        <v>18490</v>
      </c>
      <c r="D309" t="s">
        <v>208</v>
      </c>
      <c r="E309" s="34">
        <v>45627</v>
      </c>
      <c r="H309" s="12">
        <v>-100</v>
      </c>
      <c r="L309" s="12">
        <v>-100</v>
      </c>
      <c r="AN309" s="6"/>
      <c r="AO309" s="6"/>
    </row>
    <row r="310" spans="1:42" x14ac:dyDescent="0.3">
      <c r="A310" s="13">
        <v>45659</v>
      </c>
      <c r="B310" s="4" t="s">
        <v>468</v>
      </c>
      <c r="C310" s="17">
        <v>18537</v>
      </c>
      <c r="D310" t="s">
        <v>70</v>
      </c>
      <c r="E310" s="34">
        <v>45566</v>
      </c>
      <c r="H310" s="12">
        <v>78</v>
      </c>
      <c r="K310" s="12">
        <v>78</v>
      </c>
      <c r="AN310" s="6"/>
      <c r="AO310" s="6"/>
    </row>
    <row r="311" spans="1:42" x14ac:dyDescent="0.3">
      <c r="A311" s="13">
        <v>45659</v>
      </c>
      <c r="B311" s="4" t="s">
        <v>468</v>
      </c>
      <c r="C311" s="17">
        <v>18549</v>
      </c>
      <c r="D311" t="s">
        <v>70</v>
      </c>
      <c r="E311" s="34">
        <v>45597</v>
      </c>
      <c r="H311" s="12">
        <v>78</v>
      </c>
      <c r="K311" s="12">
        <v>78</v>
      </c>
      <c r="AN311" s="6"/>
      <c r="AO311" s="6"/>
    </row>
    <row r="312" spans="1:42" x14ac:dyDescent="0.3">
      <c r="A312" s="13">
        <v>45659</v>
      </c>
      <c r="B312" s="4" t="s">
        <v>468</v>
      </c>
      <c r="C312" s="17">
        <v>18561</v>
      </c>
      <c r="D312" t="s">
        <v>70</v>
      </c>
      <c r="E312" s="34">
        <v>45627</v>
      </c>
      <c r="F312" s="34"/>
      <c r="G312"/>
      <c r="H312" s="12">
        <v>51.75</v>
      </c>
      <c r="K312" s="12">
        <v>51.75</v>
      </c>
      <c r="AN312" s="12"/>
      <c r="AO312" s="6"/>
      <c r="AP312" s="6"/>
    </row>
    <row r="313" spans="1:42" x14ac:dyDescent="0.3">
      <c r="A313" s="13">
        <v>45659</v>
      </c>
      <c r="B313" s="13" t="s">
        <v>435</v>
      </c>
      <c r="C313" s="17"/>
      <c r="D313" t="s">
        <v>453</v>
      </c>
      <c r="H313" s="12">
        <v>-121.52</v>
      </c>
      <c r="Z313" s="12">
        <v>-121.52</v>
      </c>
    </row>
    <row r="314" spans="1:42" x14ac:dyDescent="0.3">
      <c r="A314" s="13">
        <v>45660</v>
      </c>
      <c r="B314" s="4" t="s">
        <v>469</v>
      </c>
      <c r="D314" t="s">
        <v>77</v>
      </c>
      <c r="H314" s="12">
        <v>-127.5</v>
      </c>
      <c r="R314" s="12">
        <v>-127.5</v>
      </c>
    </row>
    <row r="315" spans="1:42" x14ac:dyDescent="0.3">
      <c r="A315" s="13">
        <v>45662</v>
      </c>
      <c r="B315" s="4" t="s">
        <v>470</v>
      </c>
      <c r="C315" s="17">
        <v>18550</v>
      </c>
      <c r="D315" t="s">
        <v>82</v>
      </c>
      <c r="E315" s="34">
        <v>45597</v>
      </c>
      <c r="H315" s="12">
        <v>39</v>
      </c>
      <c r="K315" s="12">
        <v>39</v>
      </c>
      <c r="AN315" s="6"/>
      <c r="AO315" s="6"/>
    </row>
    <row r="316" spans="1:42" x14ac:dyDescent="0.3">
      <c r="A316" s="13">
        <v>45663</v>
      </c>
      <c r="B316" s="13" t="s">
        <v>471</v>
      </c>
      <c r="C316" s="17">
        <v>18556</v>
      </c>
      <c r="D316" t="s">
        <v>83</v>
      </c>
      <c r="E316" s="34">
        <v>45627</v>
      </c>
      <c r="F316" s="34"/>
      <c r="G316"/>
      <c r="H316" s="12">
        <v>104</v>
      </c>
      <c r="K316" s="12">
        <v>104</v>
      </c>
      <c r="AN316" s="12"/>
      <c r="AO316" s="6"/>
      <c r="AP316" s="6"/>
    </row>
    <row r="317" spans="1:42" x14ac:dyDescent="0.3">
      <c r="A317" s="13">
        <v>45664</v>
      </c>
      <c r="B317" s="13" t="s">
        <v>472</v>
      </c>
      <c r="C317" s="17">
        <v>18559</v>
      </c>
      <c r="D317" t="s">
        <v>86</v>
      </c>
      <c r="E317" s="34">
        <v>45627</v>
      </c>
      <c r="F317" s="34"/>
      <c r="G317"/>
      <c r="H317" s="12">
        <v>82.5</v>
      </c>
      <c r="K317" s="12">
        <v>82.5</v>
      </c>
      <c r="AN317" s="12"/>
      <c r="AO317" s="6"/>
      <c r="AP317" s="6"/>
    </row>
    <row r="318" spans="1:42" x14ac:dyDescent="0.3">
      <c r="A318" s="13">
        <v>45664</v>
      </c>
      <c r="B318" s="4" t="s">
        <v>473</v>
      </c>
      <c r="C318" s="17">
        <v>18554</v>
      </c>
      <c r="D318" t="s">
        <v>81</v>
      </c>
      <c r="E318" s="34">
        <v>45627</v>
      </c>
      <c r="G318"/>
      <c r="H318" s="12">
        <v>611</v>
      </c>
      <c r="K318" s="12">
        <f>SUM(611-142)</f>
        <v>469</v>
      </c>
      <c r="V318" s="12">
        <v>142</v>
      </c>
      <c r="AN318" s="12"/>
    </row>
    <row r="319" spans="1:42" s="21" customFormat="1" x14ac:dyDescent="0.3">
      <c r="A319" s="13">
        <v>45664</v>
      </c>
      <c r="B319" s="4" t="s">
        <v>474</v>
      </c>
      <c r="C319" s="65">
        <v>390</v>
      </c>
      <c r="D319" s="21" t="s">
        <v>452</v>
      </c>
      <c r="H319" s="64">
        <v>-36</v>
      </c>
      <c r="R319" s="21">
        <v>-36</v>
      </c>
      <c r="AN319" s="6"/>
      <c r="AO319" s="6"/>
    </row>
    <row r="320" spans="1:42" x14ac:dyDescent="0.3">
      <c r="A320" s="13">
        <v>45664</v>
      </c>
      <c r="B320" s="13" t="s">
        <v>475</v>
      </c>
      <c r="C320" s="17">
        <v>1292</v>
      </c>
      <c r="D320" t="s">
        <v>426</v>
      </c>
      <c r="H320" s="12">
        <v>-125</v>
      </c>
      <c r="P320" s="12">
        <v>-125</v>
      </c>
    </row>
    <row r="321" spans="1:43" x14ac:dyDescent="0.3">
      <c r="A321" s="13">
        <v>45667</v>
      </c>
      <c r="B321" s="13" t="s">
        <v>476</v>
      </c>
      <c r="C321" s="17">
        <v>18557</v>
      </c>
      <c r="D321" t="s">
        <v>427</v>
      </c>
      <c r="E321" s="34">
        <v>45627</v>
      </c>
      <c r="F321" s="34"/>
      <c r="G321"/>
      <c r="H321" s="12">
        <v>45.5</v>
      </c>
      <c r="K321" s="12">
        <v>45.5</v>
      </c>
      <c r="AN321" s="12"/>
      <c r="AO321" s="6"/>
      <c r="AP321" s="6"/>
    </row>
    <row r="322" spans="1:43" x14ac:dyDescent="0.3">
      <c r="A322" s="13">
        <v>45668</v>
      </c>
      <c r="B322" s="13" t="s">
        <v>477</v>
      </c>
      <c r="C322" s="17" t="s">
        <v>450</v>
      </c>
      <c r="D322" t="s">
        <v>451</v>
      </c>
      <c r="E322" s="36">
        <v>45717</v>
      </c>
      <c r="G322"/>
      <c r="H322" s="12">
        <v>141.25</v>
      </c>
      <c r="J322" s="12">
        <v>100</v>
      </c>
      <c r="L322" s="12">
        <v>41.25</v>
      </c>
      <c r="AN322" s="12"/>
      <c r="AO322" s="12"/>
      <c r="AP322" s="6"/>
      <c r="AQ322" s="6"/>
    </row>
    <row r="323" spans="1:43" x14ac:dyDescent="0.3">
      <c r="A323" s="13">
        <v>45670</v>
      </c>
      <c r="B323" s="4" t="s">
        <v>478</v>
      </c>
      <c r="C323" s="17">
        <v>18560</v>
      </c>
      <c r="D323" t="s">
        <v>85</v>
      </c>
      <c r="E323" s="34">
        <v>45627</v>
      </c>
      <c r="F323" s="34"/>
      <c r="G323"/>
      <c r="H323" s="12">
        <v>78</v>
      </c>
      <c r="K323" s="12">
        <v>78</v>
      </c>
      <c r="AN323" s="12"/>
      <c r="AO323" s="6"/>
      <c r="AP323" s="6"/>
    </row>
    <row r="324" spans="1:43" s="21" customFormat="1" x14ac:dyDescent="0.3">
      <c r="B324" s="2"/>
      <c r="C324" s="61"/>
      <c r="G324" s="62">
        <f>SUM(G306:G323)</f>
        <v>19471.46</v>
      </c>
      <c r="H324" s="63">
        <f>SUM(H306:H323)</f>
        <v>4940.6100000000033</v>
      </c>
      <c r="I324" s="62">
        <f t="shared" ref="I324:AM324" si="188">SUM(I306:I323)</f>
        <v>22964.81</v>
      </c>
      <c r="J324" s="62">
        <f t="shared" si="188"/>
        <v>50</v>
      </c>
      <c r="K324" s="62">
        <f t="shared" si="188"/>
        <v>11784.75</v>
      </c>
      <c r="L324" s="62">
        <f t="shared" si="188"/>
        <v>3556.25</v>
      </c>
      <c r="M324" s="62">
        <f t="shared" si="188"/>
        <v>0</v>
      </c>
      <c r="N324" s="62">
        <f t="shared" si="188"/>
        <v>282.91000000000003</v>
      </c>
      <c r="O324" s="62">
        <f t="shared" si="188"/>
        <v>-657.4</v>
      </c>
      <c r="P324" s="62">
        <f t="shared" si="188"/>
        <v>-5416.6099999999988</v>
      </c>
      <c r="Q324" s="62">
        <f t="shared" si="188"/>
        <v>-800.33</v>
      </c>
      <c r="R324" s="62">
        <f t="shared" si="188"/>
        <v>-2881.5</v>
      </c>
      <c r="S324" s="62">
        <f t="shared" si="188"/>
        <v>-106.47</v>
      </c>
      <c r="T324" s="62">
        <f t="shared" si="188"/>
        <v>-207.5</v>
      </c>
      <c r="U324" s="62">
        <f t="shared" si="188"/>
        <v>-319.36</v>
      </c>
      <c r="V324" s="62">
        <f t="shared" si="188"/>
        <v>-3079.5999999999995</v>
      </c>
      <c r="W324" s="62">
        <f t="shared" si="188"/>
        <v>-243.44</v>
      </c>
      <c r="X324" s="62">
        <f t="shared" si="188"/>
        <v>0</v>
      </c>
      <c r="Y324" s="62">
        <f t="shared" si="188"/>
        <v>-1237.08</v>
      </c>
      <c r="Z324" s="62">
        <f t="shared" si="188"/>
        <v>-48.269999999999996</v>
      </c>
      <c r="AA324" s="62">
        <f t="shared" si="188"/>
        <v>-762.74</v>
      </c>
      <c r="AB324" s="62">
        <f t="shared" si="188"/>
        <v>-346.99</v>
      </c>
      <c r="AC324" s="62">
        <f t="shared" si="188"/>
        <v>0</v>
      </c>
      <c r="AD324" s="62">
        <f t="shared" si="188"/>
        <v>-8.4</v>
      </c>
      <c r="AE324" s="62">
        <f t="shared" si="188"/>
        <v>-50.4</v>
      </c>
      <c r="AF324" s="62">
        <f t="shared" si="188"/>
        <v>-80.400000000000006</v>
      </c>
      <c r="AG324" s="62">
        <f t="shared" si="188"/>
        <v>-195</v>
      </c>
      <c r="AH324" s="62">
        <f t="shared" si="188"/>
        <v>0</v>
      </c>
      <c r="AI324" s="62">
        <f t="shared" si="188"/>
        <v>0</v>
      </c>
      <c r="AJ324" s="62">
        <f t="shared" si="188"/>
        <v>35</v>
      </c>
      <c r="AK324" s="62">
        <f t="shared" si="188"/>
        <v>100</v>
      </c>
      <c r="AL324" s="62">
        <f t="shared" si="188"/>
        <v>4052.66</v>
      </c>
      <c r="AM324" s="62">
        <f t="shared" si="188"/>
        <v>-1972.82</v>
      </c>
      <c r="AN324" s="11">
        <f>SUM(F324:H324)</f>
        <v>24412.070000000003</v>
      </c>
      <c r="AO324" s="11">
        <f>SUM(I324:AM324)</f>
        <v>24412.069999999992</v>
      </c>
    </row>
    <row r="325" spans="1:43" s="21" customFormat="1" x14ac:dyDescent="0.3">
      <c r="B325" s="2"/>
      <c r="C325" s="61"/>
      <c r="H325" s="64"/>
      <c r="AN325" s="6"/>
      <c r="AO325" s="6"/>
    </row>
    <row r="326" spans="1:43" x14ac:dyDescent="0.3">
      <c r="A326" s="13">
        <v>45671</v>
      </c>
      <c r="B326" s="13" t="s">
        <v>479</v>
      </c>
      <c r="C326" s="17">
        <v>398</v>
      </c>
      <c r="D326" t="s">
        <v>452</v>
      </c>
      <c r="H326" s="12">
        <v>-72</v>
      </c>
      <c r="R326" s="12">
        <v>-72</v>
      </c>
    </row>
    <row r="327" spans="1:43" x14ac:dyDescent="0.3">
      <c r="A327" s="13">
        <v>45671</v>
      </c>
      <c r="B327" s="4" t="s">
        <v>480</v>
      </c>
      <c r="C327" s="17">
        <v>1767</v>
      </c>
      <c r="D327" t="s">
        <v>80</v>
      </c>
      <c r="H327" s="12">
        <v>-20</v>
      </c>
      <c r="Q327" s="12">
        <v>-20</v>
      </c>
    </row>
    <row r="328" spans="1:43" s="21" customFormat="1" x14ac:dyDescent="0.3">
      <c r="A328" s="13">
        <v>45674</v>
      </c>
      <c r="B328" s="4" t="s">
        <v>499</v>
      </c>
      <c r="C328" s="61"/>
      <c r="D328" s="21" t="s">
        <v>104</v>
      </c>
      <c r="H328" s="64">
        <v>-442.21</v>
      </c>
      <c r="V328" s="21">
        <v>-442.21</v>
      </c>
    </row>
    <row r="329" spans="1:43" s="21" customFormat="1" x14ac:dyDescent="0.3">
      <c r="A329" s="13">
        <v>45674</v>
      </c>
      <c r="C329" s="61"/>
      <c r="D329" s="21" t="s">
        <v>419</v>
      </c>
      <c r="H329" s="64">
        <v>-5</v>
      </c>
      <c r="AE329" s="21">
        <v>-5</v>
      </c>
      <c r="AN329" s="6"/>
      <c r="AO329" s="6"/>
    </row>
    <row r="330" spans="1:43" x14ac:dyDescent="0.3">
      <c r="A330" s="13">
        <v>45674</v>
      </c>
      <c r="B330" s="13" t="s">
        <v>522</v>
      </c>
      <c r="C330" s="17" t="s">
        <v>460</v>
      </c>
      <c r="D330" t="s">
        <v>82</v>
      </c>
      <c r="E330" s="36">
        <v>45809</v>
      </c>
      <c r="H330" s="12">
        <v>119</v>
      </c>
      <c r="J330" s="12">
        <v>100</v>
      </c>
      <c r="L330" s="12">
        <v>19</v>
      </c>
      <c r="AN330" s="6"/>
      <c r="AO330" s="6"/>
    </row>
    <row r="331" spans="1:43" x14ac:dyDescent="0.3">
      <c r="A331" s="13">
        <v>45677</v>
      </c>
      <c r="B331" s="13" t="s">
        <v>481</v>
      </c>
      <c r="C331" s="17">
        <v>408</v>
      </c>
      <c r="D331" t="s">
        <v>452</v>
      </c>
      <c r="H331" s="12">
        <v>-36</v>
      </c>
      <c r="R331" s="12">
        <v>-36</v>
      </c>
    </row>
    <row r="332" spans="1:43" s="21" customFormat="1" x14ac:dyDescent="0.3">
      <c r="A332" s="13">
        <v>45678</v>
      </c>
      <c r="B332" s="4" t="s">
        <v>500</v>
      </c>
      <c r="C332" s="61"/>
      <c r="D332" s="21" t="s">
        <v>97</v>
      </c>
      <c r="H332" s="64">
        <v>-29.2</v>
      </c>
      <c r="W332" s="21">
        <v>-29.2</v>
      </c>
    </row>
    <row r="333" spans="1:43" x14ac:dyDescent="0.3">
      <c r="A333" s="13">
        <v>45680</v>
      </c>
      <c r="B333" s="13" t="s">
        <v>482</v>
      </c>
      <c r="C333" s="17">
        <v>18555</v>
      </c>
      <c r="D333" t="s">
        <v>449</v>
      </c>
      <c r="E333" s="34">
        <v>45627</v>
      </c>
      <c r="G333"/>
      <c r="H333" s="12">
        <v>26</v>
      </c>
      <c r="K333" s="12">
        <v>26</v>
      </c>
      <c r="AN333" s="12"/>
    </row>
    <row r="334" spans="1:43" x14ac:dyDescent="0.3">
      <c r="A334" s="13">
        <v>45680</v>
      </c>
      <c r="B334" s="4" t="s">
        <v>483</v>
      </c>
      <c r="C334" s="17"/>
      <c r="D334" t="s">
        <v>466</v>
      </c>
      <c r="H334" s="12">
        <v>-72.17</v>
      </c>
      <c r="R334" s="12">
        <v>-72.17</v>
      </c>
    </row>
    <row r="335" spans="1:43" s="21" customFormat="1" x14ac:dyDescent="0.3">
      <c r="A335" s="13">
        <v>45684</v>
      </c>
      <c r="B335" s="2"/>
      <c r="C335" s="61"/>
      <c r="D335" s="21" t="s">
        <v>467</v>
      </c>
      <c r="G335" s="21">
        <v>31.09</v>
      </c>
      <c r="H335" s="64"/>
      <c r="N335" s="21">
        <v>31.09</v>
      </c>
      <c r="AN335" s="6"/>
      <c r="AO335" s="6"/>
    </row>
    <row r="336" spans="1:43" s="21" customFormat="1" x14ac:dyDescent="0.3">
      <c r="B336" s="66" t="s">
        <v>103</v>
      </c>
      <c r="G336" s="62">
        <f>SUM(G324:G335)</f>
        <v>19502.55</v>
      </c>
      <c r="H336" s="63">
        <f>SUM(H324:H335)</f>
        <v>4409.0300000000034</v>
      </c>
      <c r="I336" s="62">
        <f t="shared" ref="I336:AM336" si="189">SUM(I324:I335)</f>
        <v>22964.81</v>
      </c>
      <c r="J336" s="62">
        <f t="shared" si="189"/>
        <v>150</v>
      </c>
      <c r="K336" s="62">
        <f t="shared" si="189"/>
        <v>11810.75</v>
      </c>
      <c r="L336" s="62">
        <f t="shared" si="189"/>
        <v>3575.25</v>
      </c>
      <c r="M336" s="62">
        <f t="shared" si="189"/>
        <v>0</v>
      </c>
      <c r="N336" s="62">
        <f t="shared" si="189"/>
        <v>314</v>
      </c>
      <c r="O336" s="62">
        <f t="shared" si="189"/>
        <v>-657.4</v>
      </c>
      <c r="P336" s="62">
        <f t="shared" si="189"/>
        <v>-5416.6099999999988</v>
      </c>
      <c r="Q336" s="62">
        <f t="shared" si="189"/>
        <v>-820.33</v>
      </c>
      <c r="R336" s="62">
        <f t="shared" si="189"/>
        <v>-3061.67</v>
      </c>
      <c r="S336" s="62">
        <f t="shared" si="189"/>
        <v>-106.47</v>
      </c>
      <c r="T336" s="62">
        <f t="shared" si="189"/>
        <v>-207.5</v>
      </c>
      <c r="U336" s="62">
        <f t="shared" si="189"/>
        <v>-319.36</v>
      </c>
      <c r="V336" s="62">
        <f t="shared" si="189"/>
        <v>-3521.8099999999995</v>
      </c>
      <c r="W336" s="62">
        <f t="shared" si="189"/>
        <v>-272.64</v>
      </c>
      <c r="X336" s="62">
        <f t="shared" si="189"/>
        <v>0</v>
      </c>
      <c r="Y336" s="62">
        <f t="shared" si="189"/>
        <v>-1237.08</v>
      </c>
      <c r="Z336" s="62">
        <f t="shared" si="189"/>
        <v>-48.269999999999996</v>
      </c>
      <c r="AA336" s="62">
        <f t="shared" si="189"/>
        <v>-762.74</v>
      </c>
      <c r="AB336" s="62">
        <f t="shared" si="189"/>
        <v>-346.99</v>
      </c>
      <c r="AC336" s="62">
        <f t="shared" si="189"/>
        <v>0</v>
      </c>
      <c r="AD336" s="62">
        <f t="shared" si="189"/>
        <v>-8.4</v>
      </c>
      <c r="AE336" s="62">
        <f t="shared" si="189"/>
        <v>-55.4</v>
      </c>
      <c r="AF336" s="62">
        <f t="shared" si="189"/>
        <v>-80.400000000000006</v>
      </c>
      <c r="AG336" s="62">
        <f t="shared" si="189"/>
        <v>-195</v>
      </c>
      <c r="AH336" s="62">
        <f t="shared" si="189"/>
        <v>0</v>
      </c>
      <c r="AI336" s="62">
        <f t="shared" si="189"/>
        <v>0</v>
      </c>
      <c r="AJ336" s="62">
        <f t="shared" si="189"/>
        <v>35</v>
      </c>
      <c r="AK336" s="62">
        <f t="shared" si="189"/>
        <v>100</v>
      </c>
      <c r="AL336" s="62">
        <f t="shared" si="189"/>
        <v>4052.66</v>
      </c>
      <c r="AM336" s="62">
        <f t="shared" si="189"/>
        <v>-1972.82</v>
      </c>
      <c r="AN336" s="11">
        <f>SUM(F336:H336)</f>
        <v>23911.58</v>
      </c>
      <c r="AO336" s="11">
        <f>SUM(I336:AM336)</f>
        <v>23911.579999999987</v>
      </c>
    </row>
    <row r="337" spans="1:42" s="21" customFormat="1" x14ac:dyDescent="0.3">
      <c r="B337" s="2"/>
      <c r="C337" s="61"/>
      <c r="H337" s="64"/>
      <c r="AN337" s="6"/>
      <c r="AO337" s="6"/>
    </row>
    <row r="338" spans="1:42" x14ac:dyDescent="0.3">
      <c r="A338" s="13">
        <v>45685</v>
      </c>
      <c r="B338" s="13" t="s">
        <v>502</v>
      </c>
      <c r="C338" s="17">
        <v>418</v>
      </c>
      <c r="D338" t="s">
        <v>452</v>
      </c>
      <c r="H338" s="12">
        <v>-36</v>
      </c>
      <c r="R338" s="12">
        <v>-36</v>
      </c>
    </row>
    <row r="339" spans="1:42" x14ac:dyDescent="0.3">
      <c r="A339" s="13">
        <v>45685</v>
      </c>
      <c r="B339" s="13" t="s">
        <v>468</v>
      </c>
      <c r="C339" s="17">
        <v>18561</v>
      </c>
      <c r="D339" t="s">
        <v>70</v>
      </c>
      <c r="E339" s="34">
        <v>45627</v>
      </c>
      <c r="F339" s="34"/>
      <c r="G339"/>
      <c r="H339" s="12">
        <v>58.5</v>
      </c>
      <c r="K339" s="12">
        <v>58.5</v>
      </c>
      <c r="AN339" s="12"/>
      <c r="AO339" s="6"/>
      <c r="AP339" s="6"/>
    </row>
    <row r="340" spans="1:42" x14ac:dyDescent="0.3">
      <c r="A340" s="13">
        <v>45687</v>
      </c>
      <c r="B340" s="4" t="s">
        <v>612</v>
      </c>
      <c r="C340" s="17" t="s">
        <v>457</v>
      </c>
      <c r="D340" t="s">
        <v>615</v>
      </c>
      <c r="E340" s="36">
        <v>45717</v>
      </c>
      <c r="H340" s="12">
        <v>152</v>
      </c>
      <c r="J340" s="12">
        <v>100</v>
      </c>
      <c r="L340" s="12">
        <v>52</v>
      </c>
      <c r="AN340" s="6"/>
      <c r="AO340" s="6"/>
    </row>
    <row r="341" spans="1:42" x14ac:dyDescent="0.3">
      <c r="A341" s="13">
        <v>45688</v>
      </c>
      <c r="B341" s="13" t="s">
        <v>501</v>
      </c>
      <c r="C341" s="17">
        <v>1308</v>
      </c>
      <c r="D341" t="s">
        <v>278</v>
      </c>
      <c r="H341" s="12">
        <v>-408</v>
      </c>
      <c r="P341" s="12">
        <v>-408</v>
      </c>
    </row>
    <row r="342" spans="1:42" x14ac:dyDescent="0.3">
      <c r="A342" s="13">
        <v>45691</v>
      </c>
      <c r="B342" s="4" t="s">
        <v>618</v>
      </c>
      <c r="C342" s="5">
        <v>61</v>
      </c>
      <c r="D342" t="s">
        <v>108</v>
      </c>
      <c r="F342" s="12"/>
      <c r="H342" s="20">
        <v>-32</v>
      </c>
      <c r="R342" s="12">
        <v>-32</v>
      </c>
    </row>
    <row r="343" spans="1:42" x14ac:dyDescent="0.3">
      <c r="A343" s="13">
        <v>45691</v>
      </c>
      <c r="B343" s="13" t="s">
        <v>503</v>
      </c>
      <c r="C343" s="17">
        <v>426</v>
      </c>
      <c r="D343" t="s">
        <v>452</v>
      </c>
      <c r="H343" s="12">
        <v>-36</v>
      </c>
      <c r="R343" s="12">
        <v>-36</v>
      </c>
    </row>
    <row r="344" spans="1:42" x14ac:dyDescent="0.3">
      <c r="A344" s="13">
        <v>45693</v>
      </c>
      <c r="B344" s="4" t="s">
        <v>612</v>
      </c>
      <c r="C344" s="17" t="s">
        <v>465</v>
      </c>
      <c r="D344" t="s">
        <v>614</v>
      </c>
      <c r="E344" s="34">
        <v>45689</v>
      </c>
      <c r="H344" s="12">
        <v>160</v>
      </c>
      <c r="J344" s="12">
        <v>100</v>
      </c>
      <c r="L344" s="12">
        <v>60</v>
      </c>
      <c r="AN344" s="6"/>
      <c r="AO344" s="6"/>
    </row>
    <row r="345" spans="1:42" x14ac:dyDescent="0.3">
      <c r="A345" s="13">
        <v>45693</v>
      </c>
      <c r="B345" s="4" t="s">
        <v>612</v>
      </c>
      <c r="C345" s="17">
        <v>18543</v>
      </c>
      <c r="D345" t="s">
        <v>613</v>
      </c>
      <c r="E345" s="34">
        <v>45689</v>
      </c>
      <c r="H345" s="12">
        <v>224</v>
      </c>
      <c r="J345" s="12">
        <v>100</v>
      </c>
      <c r="L345" s="12">
        <v>124</v>
      </c>
      <c r="AN345" s="6"/>
      <c r="AO345" s="6"/>
    </row>
    <row r="346" spans="1:42" x14ac:dyDescent="0.3">
      <c r="A346" s="13">
        <v>45695</v>
      </c>
      <c r="B346" s="4" t="s">
        <v>612</v>
      </c>
      <c r="C346" s="17" t="s">
        <v>461</v>
      </c>
      <c r="D346" t="s">
        <v>611</v>
      </c>
      <c r="E346" s="36">
        <v>45870</v>
      </c>
      <c r="H346" s="12">
        <v>160</v>
      </c>
      <c r="J346" s="12">
        <v>100</v>
      </c>
      <c r="L346" s="12">
        <v>60</v>
      </c>
      <c r="AN346" s="6"/>
      <c r="AO346" s="6"/>
    </row>
    <row r="347" spans="1:42" x14ac:dyDescent="0.3">
      <c r="A347" s="13">
        <v>45695</v>
      </c>
      <c r="B347" s="4" t="s">
        <v>504</v>
      </c>
      <c r="C347" s="17">
        <v>1772</v>
      </c>
      <c r="D347" t="s">
        <v>80</v>
      </c>
      <c r="E347" s="34"/>
      <c r="H347" s="12">
        <v>-55</v>
      </c>
      <c r="P347" s="12">
        <v>-55</v>
      </c>
      <c r="AN347" s="6"/>
      <c r="AO347" s="6"/>
    </row>
    <row r="348" spans="1:42" x14ac:dyDescent="0.3">
      <c r="A348" s="13">
        <v>45696</v>
      </c>
      <c r="B348" s="4" t="s">
        <v>468</v>
      </c>
      <c r="C348" s="17">
        <v>18561</v>
      </c>
      <c r="D348" t="s">
        <v>70</v>
      </c>
      <c r="E348" s="34"/>
      <c r="H348" s="12">
        <v>6.75</v>
      </c>
      <c r="K348" s="12">
        <v>6.75</v>
      </c>
      <c r="AN348" s="6"/>
      <c r="AO348" s="6"/>
    </row>
    <row r="349" spans="1:42" x14ac:dyDescent="0.3">
      <c r="A349" s="13">
        <v>45700</v>
      </c>
      <c r="B349" s="13" t="s">
        <v>505</v>
      </c>
      <c r="C349" s="17">
        <v>433</v>
      </c>
      <c r="D349" t="s">
        <v>452</v>
      </c>
      <c r="H349" s="12">
        <v>-72</v>
      </c>
      <c r="R349" s="12">
        <v>-72</v>
      </c>
    </row>
    <row r="350" spans="1:42" x14ac:dyDescent="0.3">
      <c r="A350" s="13">
        <v>45701</v>
      </c>
      <c r="B350" s="4" t="s">
        <v>506</v>
      </c>
      <c r="C350" s="17" t="s">
        <v>492</v>
      </c>
      <c r="D350" t="s">
        <v>94</v>
      </c>
      <c r="E350" s="34">
        <v>45658</v>
      </c>
      <c r="H350" s="12">
        <v>26</v>
      </c>
      <c r="K350" s="12">
        <v>26</v>
      </c>
      <c r="AN350" s="6"/>
      <c r="AO350" s="6"/>
    </row>
    <row r="351" spans="1:42" x14ac:dyDescent="0.3">
      <c r="A351" s="13">
        <v>45701</v>
      </c>
      <c r="B351" s="4" t="s">
        <v>507</v>
      </c>
      <c r="C351" s="17" t="s">
        <v>486</v>
      </c>
      <c r="D351" t="s">
        <v>83</v>
      </c>
      <c r="E351" s="34">
        <v>45658</v>
      </c>
      <c r="H351" s="12">
        <v>104</v>
      </c>
      <c r="K351" s="12">
        <v>104</v>
      </c>
      <c r="AN351" s="6"/>
      <c r="AO351" s="6"/>
    </row>
    <row r="352" spans="1:42" x14ac:dyDescent="0.3">
      <c r="A352" s="13">
        <v>45701</v>
      </c>
      <c r="B352" s="4" t="s">
        <v>508</v>
      </c>
      <c r="C352" s="17" t="s">
        <v>494</v>
      </c>
      <c r="D352" t="s">
        <v>81</v>
      </c>
      <c r="E352" s="34">
        <v>45658</v>
      </c>
      <c r="H352" s="12">
        <v>621</v>
      </c>
      <c r="K352" s="12">
        <v>621</v>
      </c>
      <c r="AN352" s="6"/>
      <c r="AO352" s="6"/>
    </row>
    <row r="353" spans="1:43" x14ac:dyDescent="0.3">
      <c r="A353" s="13">
        <v>45703</v>
      </c>
      <c r="B353" s="13" t="s">
        <v>477</v>
      </c>
      <c r="C353" s="17" t="s">
        <v>450</v>
      </c>
      <c r="D353" t="s">
        <v>451</v>
      </c>
      <c r="E353" s="36">
        <v>45717</v>
      </c>
      <c r="G353"/>
      <c r="H353" s="12">
        <v>123.75</v>
      </c>
      <c r="L353" s="12">
        <v>123.75</v>
      </c>
      <c r="AN353" s="12"/>
      <c r="AO353" s="12"/>
      <c r="AP353" s="6"/>
      <c r="AQ353" s="6"/>
    </row>
    <row r="354" spans="1:43" x14ac:dyDescent="0.3">
      <c r="A354" s="13">
        <v>45703</v>
      </c>
      <c r="B354" s="4" t="s">
        <v>509</v>
      </c>
      <c r="C354" t="s">
        <v>485</v>
      </c>
      <c r="D354" t="s">
        <v>74</v>
      </c>
      <c r="E354" s="34">
        <v>45658</v>
      </c>
      <c r="H354" s="12">
        <v>22</v>
      </c>
      <c r="K354" s="12">
        <v>22</v>
      </c>
      <c r="AN354" s="6"/>
      <c r="AO354" s="6"/>
    </row>
    <row r="355" spans="1:43" x14ac:dyDescent="0.3">
      <c r="A355" s="13">
        <v>45704</v>
      </c>
      <c r="B355" s="4" t="s">
        <v>510</v>
      </c>
      <c r="C355" s="17" t="s">
        <v>493</v>
      </c>
      <c r="D355" t="s">
        <v>84</v>
      </c>
      <c r="E355" s="34">
        <v>45658</v>
      </c>
      <c r="H355" s="12">
        <v>52</v>
      </c>
      <c r="K355" s="12">
        <v>52</v>
      </c>
      <c r="AN355" s="6"/>
      <c r="AO355" s="6"/>
    </row>
    <row r="356" spans="1:43" x14ac:dyDescent="0.3">
      <c r="A356" s="13">
        <v>45705</v>
      </c>
      <c r="C356" s="17"/>
      <c r="D356" t="s">
        <v>182</v>
      </c>
      <c r="E356" s="34"/>
      <c r="H356" s="12">
        <v>-5</v>
      </c>
      <c r="AE356" s="12">
        <v>-5</v>
      </c>
      <c r="AN356" s="6"/>
      <c r="AO356" s="6"/>
    </row>
    <row r="357" spans="1:43" x14ac:dyDescent="0.3">
      <c r="A357" s="13">
        <v>45705</v>
      </c>
      <c r="B357" s="4" t="s">
        <v>511</v>
      </c>
      <c r="C357" s="17" t="s">
        <v>495</v>
      </c>
      <c r="D357" t="s">
        <v>82</v>
      </c>
      <c r="E357" s="34">
        <v>45658</v>
      </c>
      <c r="H357" s="12">
        <v>39</v>
      </c>
      <c r="K357" s="12">
        <v>39</v>
      </c>
      <c r="AN357" s="6"/>
      <c r="AO357" s="6"/>
    </row>
    <row r="358" spans="1:43" x14ac:dyDescent="0.3">
      <c r="A358" s="13">
        <v>45705</v>
      </c>
      <c r="B358" s="4" t="s">
        <v>512</v>
      </c>
      <c r="C358" s="17">
        <v>18543</v>
      </c>
      <c r="D358" t="s">
        <v>180</v>
      </c>
      <c r="E358" s="34">
        <v>45689</v>
      </c>
      <c r="H358" s="12">
        <v>56</v>
      </c>
      <c r="L358" s="12">
        <v>56</v>
      </c>
      <c r="AN358" s="6"/>
      <c r="AO358" s="6"/>
    </row>
    <row r="359" spans="1:43" x14ac:dyDescent="0.3">
      <c r="A359" s="13">
        <v>45705</v>
      </c>
      <c r="B359" s="13" t="s">
        <v>513</v>
      </c>
      <c r="C359" s="17">
        <v>443</v>
      </c>
      <c r="D359" t="s">
        <v>452</v>
      </c>
      <c r="H359" s="12">
        <v>-36</v>
      </c>
      <c r="R359" s="12">
        <v>-36</v>
      </c>
    </row>
    <row r="360" spans="1:43" x14ac:dyDescent="0.3">
      <c r="A360" s="13">
        <v>45706</v>
      </c>
      <c r="B360" s="4" t="s">
        <v>619</v>
      </c>
      <c r="C360" s="17"/>
      <c r="D360" t="s">
        <v>104</v>
      </c>
      <c r="E360" s="34"/>
      <c r="H360" s="12">
        <v>-470.26</v>
      </c>
      <c r="V360" s="12">
        <v>-470.26</v>
      </c>
      <c r="AN360" s="21"/>
      <c r="AO360" s="21"/>
    </row>
    <row r="361" spans="1:43" x14ac:dyDescent="0.3">
      <c r="A361" s="13">
        <v>45706</v>
      </c>
      <c r="B361" s="4" t="s">
        <v>514</v>
      </c>
      <c r="C361" s="17" t="s">
        <v>491</v>
      </c>
      <c r="D361" t="s">
        <v>85</v>
      </c>
      <c r="E361" s="34">
        <v>45658</v>
      </c>
      <c r="H361" s="12">
        <v>104</v>
      </c>
      <c r="K361" s="12">
        <v>104</v>
      </c>
      <c r="AN361" s="6"/>
      <c r="AO361" s="6"/>
    </row>
    <row r="362" spans="1:43" x14ac:dyDescent="0.3">
      <c r="A362" s="13">
        <v>45707</v>
      </c>
      <c r="B362" s="4" t="s">
        <v>515</v>
      </c>
      <c r="C362" s="17"/>
      <c r="D362" t="s">
        <v>318</v>
      </c>
      <c r="E362" s="34"/>
      <c r="H362" s="12">
        <v>-26.76</v>
      </c>
      <c r="W362" s="12">
        <v>-26.76</v>
      </c>
      <c r="AN362" s="6"/>
      <c r="AO362" s="6"/>
    </row>
    <row r="363" spans="1:43" x14ac:dyDescent="0.3">
      <c r="A363" s="13">
        <v>45712</v>
      </c>
      <c r="B363" s="13" t="s">
        <v>516</v>
      </c>
      <c r="C363" s="17">
        <v>18329</v>
      </c>
      <c r="D363" t="s">
        <v>390</v>
      </c>
      <c r="G363"/>
      <c r="H363" s="20">
        <v>-180</v>
      </c>
      <c r="I363"/>
      <c r="J363"/>
      <c r="L363" s="12">
        <v>-180</v>
      </c>
      <c r="AN363" s="12"/>
    </row>
    <row r="364" spans="1:43" x14ac:dyDescent="0.3">
      <c r="A364" s="13">
        <v>45712</v>
      </c>
      <c r="B364" s="4" t="s">
        <v>517</v>
      </c>
      <c r="C364" s="17">
        <v>452</v>
      </c>
      <c r="D364" t="s">
        <v>452</v>
      </c>
      <c r="E364" s="34"/>
      <c r="H364" s="12">
        <v>-36</v>
      </c>
      <c r="R364" s="12">
        <v>-36</v>
      </c>
      <c r="AN364" s="6"/>
      <c r="AO364" s="6"/>
    </row>
    <row r="365" spans="1:43" x14ac:dyDescent="0.3">
      <c r="A365" s="13">
        <v>45714</v>
      </c>
      <c r="B365" s="4" t="s">
        <v>518</v>
      </c>
      <c r="C365" s="17" t="s">
        <v>487</v>
      </c>
      <c r="D365" t="s">
        <v>303</v>
      </c>
      <c r="E365" s="34">
        <v>45658</v>
      </c>
      <c r="H365" s="12">
        <v>104</v>
      </c>
      <c r="K365" s="12">
        <v>104</v>
      </c>
      <c r="AN365" s="6"/>
      <c r="AO365" s="6"/>
    </row>
    <row r="366" spans="1:43" x14ac:dyDescent="0.3">
      <c r="A366" s="13">
        <v>45715</v>
      </c>
      <c r="C366" s="17"/>
      <c r="D366" t="s">
        <v>496</v>
      </c>
      <c r="E366" s="34"/>
      <c r="G366" s="12">
        <v>29.22</v>
      </c>
      <c r="N366" s="12">
        <v>29.22</v>
      </c>
      <c r="AN366" s="6"/>
      <c r="AO366" s="6"/>
    </row>
    <row r="367" spans="1:43" x14ac:dyDescent="0.3">
      <c r="A367" s="13"/>
      <c r="C367" s="17"/>
      <c r="E367" s="34"/>
      <c r="G367" s="32">
        <f>SUM(G336:G366)</f>
        <v>19531.77</v>
      </c>
      <c r="H367" s="32">
        <f>SUM(H336:H366)</f>
        <v>5029.0100000000029</v>
      </c>
      <c r="I367" s="32">
        <f>SUM(I336:I366)</f>
        <v>22964.81</v>
      </c>
      <c r="J367" s="32">
        <f t="shared" ref="J367:Q367" si="190">SUM(J336:J366)</f>
        <v>550</v>
      </c>
      <c r="K367" s="32">
        <f t="shared" si="190"/>
        <v>12948</v>
      </c>
      <c r="L367" s="32">
        <f t="shared" si="190"/>
        <v>3871</v>
      </c>
      <c r="M367" s="32">
        <f t="shared" si="190"/>
        <v>0</v>
      </c>
      <c r="N367" s="32">
        <f t="shared" si="190"/>
        <v>343.22</v>
      </c>
      <c r="O367" s="32">
        <f t="shared" si="190"/>
        <v>-657.4</v>
      </c>
      <c r="P367" s="32">
        <f t="shared" si="190"/>
        <v>-5879.6099999999988</v>
      </c>
      <c r="Q367" s="32">
        <f t="shared" si="190"/>
        <v>-820.33</v>
      </c>
      <c r="R367" s="32">
        <f t="shared" ref="R367" si="191">SUM(R336:R366)</f>
        <v>-3309.67</v>
      </c>
      <c r="S367" s="32">
        <f t="shared" ref="S367" si="192">SUM(S336:S366)</f>
        <v>-106.47</v>
      </c>
      <c r="T367" s="32">
        <f t="shared" ref="T367" si="193">SUM(T336:T366)</f>
        <v>-207.5</v>
      </c>
      <c r="U367" s="32">
        <f t="shared" ref="U367" si="194">SUM(U336:U366)</f>
        <v>-319.36</v>
      </c>
      <c r="V367" s="32">
        <f t="shared" ref="V367" si="195">SUM(V336:V366)</f>
        <v>-3992.0699999999997</v>
      </c>
      <c r="W367" s="32">
        <f t="shared" ref="W367" si="196">SUM(W336:W366)</f>
        <v>-299.39999999999998</v>
      </c>
      <c r="X367" s="32">
        <f t="shared" ref="X367" si="197">SUM(X336:X366)</f>
        <v>0</v>
      </c>
      <c r="Y367" s="32">
        <f t="shared" ref="Y367" si="198">SUM(Y336:Y366)</f>
        <v>-1237.08</v>
      </c>
      <c r="Z367" s="32">
        <f t="shared" ref="Z367" si="199">SUM(Z336:Z366)</f>
        <v>-48.269999999999996</v>
      </c>
      <c r="AA367" s="32">
        <f t="shared" ref="AA367" si="200">SUM(AA336:AA366)</f>
        <v>-762.74</v>
      </c>
      <c r="AB367" s="32">
        <f t="shared" ref="AB367" si="201">SUM(AB336:AB366)</f>
        <v>-346.99</v>
      </c>
      <c r="AC367" s="32">
        <f t="shared" ref="AC367" si="202">SUM(AC336:AC366)</f>
        <v>0</v>
      </c>
      <c r="AD367" s="32">
        <f t="shared" ref="AD367" si="203">SUM(AD336:AD366)</f>
        <v>-8.4</v>
      </c>
      <c r="AE367" s="32">
        <f t="shared" ref="AE367" si="204">SUM(AE336:AE366)</f>
        <v>-60.4</v>
      </c>
      <c r="AF367" s="32">
        <f t="shared" ref="AF367" si="205">SUM(AF336:AF366)</f>
        <v>-80.400000000000006</v>
      </c>
      <c r="AG367" s="32">
        <f t="shared" ref="AG367" si="206">SUM(AG336:AG366)</f>
        <v>-195</v>
      </c>
      <c r="AH367" s="32">
        <f t="shared" ref="AH367" si="207">SUM(AH336:AH366)</f>
        <v>0</v>
      </c>
      <c r="AI367" s="32">
        <f t="shared" ref="AI367" si="208">SUM(AI336:AI366)</f>
        <v>0</v>
      </c>
      <c r="AJ367" s="32">
        <f t="shared" ref="AJ367" si="209">SUM(AJ336:AJ366)</f>
        <v>35</v>
      </c>
      <c r="AK367" s="32">
        <f t="shared" ref="AK367" si="210">SUM(AK336:AK366)</f>
        <v>100</v>
      </c>
      <c r="AL367" s="32">
        <f t="shared" ref="AL367" si="211">SUM(AL336:AL366)</f>
        <v>4052.66</v>
      </c>
      <c r="AM367" s="32">
        <f t="shared" ref="AM367" si="212">SUM(AM336:AM366)</f>
        <v>-1972.82</v>
      </c>
      <c r="AN367" s="11">
        <f>SUM(F367:H367)</f>
        <v>24560.780000000002</v>
      </c>
      <c r="AO367" s="11">
        <f>SUM(I367:AM367)</f>
        <v>24560.779999999984</v>
      </c>
    </row>
    <row r="368" spans="1:43" x14ac:dyDescent="0.3">
      <c r="A368" s="13"/>
      <c r="C368" s="17"/>
      <c r="E368" s="34"/>
      <c r="AN368" s="6"/>
      <c r="AO368" s="6"/>
    </row>
    <row r="369" spans="1:41" x14ac:dyDescent="0.3">
      <c r="A369" s="13"/>
      <c r="C369" s="17"/>
      <c r="E369" s="34"/>
      <c r="AN369" s="6"/>
      <c r="AO369" s="6"/>
    </row>
    <row r="370" spans="1:41" x14ac:dyDescent="0.3">
      <c r="A370" s="13"/>
      <c r="C370" s="17"/>
      <c r="E370" s="34"/>
      <c r="AN370" s="6"/>
      <c r="AO370" s="6"/>
    </row>
    <row r="371" spans="1:41" x14ac:dyDescent="0.3">
      <c r="A371" s="13"/>
      <c r="C371" s="5"/>
      <c r="F371" s="12"/>
      <c r="H371" s="20"/>
    </row>
    <row r="372" spans="1:41" x14ac:dyDescent="0.3">
      <c r="A372" s="13"/>
      <c r="C372" s="5"/>
      <c r="F372" s="12"/>
      <c r="H372" s="20"/>
    </row>
    <row r="373" spans="1:41" x14ac:dyDescent="0.3">
      <c r="H373" s="20"/>
      <c r="AN373" s="6"/>
      <c r="AO373" s="6"/>
    </row>
    <row r="374" spans="1:41" s="42" customFormat="1" x14ac:dyDescent="0.3">
      <c r="A374" s="39" t="s">
        <v>64</v>
      </c>
      <c r="B374" s="40"/>
      <c r="C374" s="41"/>
      <c r="E374" s="43"/>
      <c r="F374" s="43"/>
      <c r="G374" s="44"/>
      <c r="H374" s="45"/>
      <c r="I374" s="46"/>
      <c r="J374" s="44"/>
      <c r="K374" s="44"/>
      <c r="L374" s="44"/>
      <c r="M374" s="44"/>
      <c r="N374" s="44"/>
      <c r="O374" s="44"/>
      <c r="P374" s="44"/>
      <c r="Q374" s="44"/>
      <c r="R374" s="44"/>
      <c r="S374" s="44"/>
      <c r="T374" s="44"/>
      <c r="U374" s="44"/>
      <c r="V374" s="44"/>
      <c r="W374" s="44"/>
      <c r="X374" s="44"/>
      <c r="Y374" s="44"/>
      <c r="Z374" s="44"/>
      <c r="AA374" s="44"/>
      <c r="AB374" s="44"/>
      <c r="AC374" s="44"/>
      <c r="AD374" s="44"/>
      <c r="AE374" s="44"/>
      <c r="AF374" s="44"/>
      <c r="AG374" s="44"/>
      <c r="AH374" s="44"/>
      <c r="AI374" s="44"/>
      <c r="AJ374" s="44"/>
      <c r="AK374" s="44"/>
      <c r="AL374" s="44"/>
      <c r="AM374" s="44"/>
      <c r="AN374" s="43"/>
      <c r="AO374" s="43"/>
    </row>
    <row r="375" spans="1:41" s="1" customFormat="1" x14ac:dyDescent="0.3">
      <c r="B375" s="2"/>
      <c r="C375" s="3"/>
      <c r="E375"/>
      <c r="F375"/>
      <c r="G375" s="18"/>
      <c r="H375" s="18"/>
      <c r="I375" s="23"/>
      <c r="J375" s="18"/>
      <c r="K375" s="18"/>
      <c r="L375" s="18"/>
      <c r="M375" s="18"/>
      <c r="N375" s="18"/>
      <c r="O375" s="18"/>
      <c r="P375" s="18"/>
      <c r="Q375" s="18"/>
      <c r="R375" s="18"/>
      <c r="S375" s="18"/>
      <c r="T375" s="18"/>
      <c r="U375" s="18"/>
      <c r="V375" s="18"/>
      <c r="W375" s="18"/>
      <c r="X375" s="18"/>
      <c r="Y375" s="18"/>
      <c r="Z375" s="18"/>
      <c r="AA375" s="18"/>
      <c r="AB375" s="18"/>
      <c r="AC375" s="18"/>
      <c r="AD375" s="18"/>
      <c r="AE375" s="18"/>
      <c r="AF375" s="18"/>
      <c r="AG375" s="18"/>
      <c r="AH375" s="18"/>
      <c r="AI375" s="18"/>
      <c r="AJ375" s="18"/>
      <c r="AK375" s="18"/>
      <c r="AL375" s="18"/>
      <c r="AM375" s="18"/>
      <c r="AN375" s="6"/>
      <c r="AO375" s="6"/>
    </row>
    <row r="376" spans="1:41" x14ac:dyDescent="0.3">
      <c r="A376" s="2" t="s">
        <v>65</v>
      </c>
      <c r="B376" s="47" t="s">
        <v>100</v>
      </c>
      <c r="C376" s="5"/>
      <c r="I376" s="24"/>
      <c r="AN376" s="6"/>
      <c r="AO376" s="6"/>
    </row>
    <row r="377" spans="1:41" x14ac:dyDescent="0.3">
      <c r="C377" t="s">
        <v>519</v>
      </c>
    </row>
    <row r="378" spans="1:41" x14ac:dyDescent="0.3">
      <c r="A378" s="13">
        <v>45412</v>
      </c>
      <c r="C378" s="5">
        <v>18468</v>
      </c>
      <c r="D378" t="s">
        <v>113</v>
      </c>
      <c r="E378" s="36">
        <v>45748</v>
      </c>
      <c r="F378" s="36"/>
      <c r="H378" s="20">
        <v>-100</v>
      </c>
      <c r="J378" s="12">
        <v>-100</v>
      </c>
      <c r="AN378" s="6"/>
      <c r="AO378" s="6"/>
    </row>
    <row r="379" spans="1:41" x14ac:dyDescent="0.3">
      <c r="A379" s="13">
        <v>45640</v>
      </c>
      <c r="B379" s="13"/>
      <c r="C379" s="17" t="s">
        <v>428</v>
      </c>
      <c r="D379" t="s">
        <v>424</v>
      </c>
      <c r="H379" s="12">
        <v>-100</v>
      </c>
      <c r="J379" s="12">
        <v>-100</v>
      </c>
    </row>
    <row r="380" spans="1:41" x14ac:dyDescent="0.3">
      <c r="A380" s="13">
        <v>45657</v>
      </c>
      <c r="B380" s="13"/>
      <c r="C380" s="17" t="s">
        <v>429</v>
      </c>
      <c r="D380" t="s">
        <v>430</v>
      </c>
      <c r="E380" s="34">
        <v>45778</v>
      </c>
      <c r="G380"/>
      <c r="H380" s="12">
        <v>-100</v>
      </c>
      <c r="J380" s="12">
        <v>-100</v>
      </c>
    </row>
    <row r="381" spans="1:41" x14ac:dyDescent="0.3">
      <c r="A381" s="13">
        <v>45657</v>
      </c>
      <c r="B381" s="13"/>
      <c r="C381" s="17" t="s">
        <v>431</v>
      </c>
      <c r="D381" t="s">
        <v>430</v>
      </c>
      <c r="E381" s="34">
        <v>45870</v>
      </c>
      <c r="G381"/>
      <c r="H381" s="12">
        <v>-100</v>
      </c>
      <c r="J381" s="12">
        <v>-100</v>
      </c>
    </row>
    <row r="382" spans="1:41" x14ac:dyDescent="0.3">
      <c r="A382" s="13">
        <v>45665</v>
      </c>
      <c r="B382" s="13"/>
      <c r="C382" s="17" t="s">
        <v>450</v>
      </c>
      <c r="D382" t="s">
        <v>451</v>
      </c>
      <c r="E382" s="34">
        <v>45717</v>
      </c>
      <c r="G382"/>
      <c r="H382" s="12">
        <v>-100</v>
      </c>
      <c r="J382" s="12">
        <v>-100</v>
      </c>
    </row>
    <row r="383" spans="1:41" x14ac:dyDescent="0.3">
      <c r="A383" s="13">
        <v>45665</v>
      </c>
      <c r="C383" s="17" t="s">
        <v>457</v>
      </c>
      <c r="D383" t="s">
        <v>458</v>
      </c>
      <c r="E383" s="34">
        <v>45717</v>
      </c>
      <c r="H383" s="12">
        <v>-100</v>
      </c>
      <c r="J383" s="12">
        <v>-100</v>
      </c>
    </row>
    <row r="384" spans="1:41" x14ac:dyDescent="0.3">
      <c r="A384" s="13">
        <v>45673</v>
      </c>
      <c r="C384" s="17" t="s">
        <v>459</v>
      </c>
      <c r="D384" t="s">
        <v>458</v>
      </c>
      <c r="E384" s="34">
        <v>45748</v>
      </c>
      <c r="H384" s="12">
        <v>-100</v>
      </c>
      <c r="J384" s="12">
        <v>-100</v>
      </c>
    </row>
    <row r="385" spans="1:27" x14ac:dyDescent="0.3">
      <c r="A385" s="13">
        <v>45673</v>
      </c>
      <c r="C385" s="17" t="s">
        <v>460</v>
      </c>
      <c r="D385" t="s">
        <v>82</v>
      </c>
      <c r="E385" s="34">
        <v>45809</v>
      </c>
      <c r="H385" s="12">
        <v>-100</v>
      </c>
      <c r="J385" s="12">
        <v>-100</v>
      </c>
    </row>
    <row r="386" spans="1:27" x14ac:dyDescent="0.3">
      <c r="A386" s="13">
        <v>45673</v>
      </c>
      <c r="C386" s="17" t="s">
        <v>461</v>
      </c>
      <c r="D386" t="s">
        <v>82</v>
      </c>
      <c r="E386" s="34">
        <v>45870</v>
      </c>
      <c r="H386" s="12">
        <v>-100</v>
      </c>
      <c r="J386" s="12">
        <v>-100</v>
      </c>
    </row>
    <row r="387" spans="1:27" x14ac:dyDescent="0.3">
      <c r="A387" s="13">
        <v>45673</v>
      </c>
      <c r="C387" s="17" t="s">
        <v>462</v>
      </c>
      <c r="D387" t="s">
        <v>463</v>
      </c>
      <c r="E387" s="34">
        <v>45809</v>
      </c>
      <c r="H387" s="12">
        <v>-100</v>
      </c>
      <c r="J387" s="12">
        <v>-100</v>
      </c>
    </row>
    <row r="388" spans="1:27" x14ac:dyDescent="0.3">
      <c r="A388" s="13">
        <v>45692</v>
      </c>
      <c r="C388" s="17" t="s">
        <v>465</v>
      </c>
      <c r="D388" t="s">
        <v>464</v>
      </c>
      <c r="E388" s="34">
        <v>45689</v>
      </c>
      <c r="H388" s="12">
        <v>-100</v>
      </c>
      <c r="J388" s="12">
        <v>-100</v>
      </c>
    </row>
    <row r="389" spans="1:27" x14ac:dyDescent="0.3">
      <c r="A389" s="13">
        <v>45720</v>
      </c>
      <c r="B389" s="13"/>
      <c r="C389" s="17">
        <v>18543</v>
      </c>
      <c r="D389" t="s">
        <v>180</v>
      </c>
      <c r="H389" s="12">
        <v>-100</v>
      </c>
      <c r="J389" s="12">
        <v>-100</v>
      </c>
    </row>
    <row r="390" spans="1:27" x14ac:dyDescent="0.3">
      <c r="A390" s="13"/>
      <c r="B390" s="13"/>
      <c r="C390" s="17"/>
    </row>
    <row r="391" spans="1:27" x14ac:dyDescent="0.3">
      <c r="A391" s="13">
        <v>45716</v>
      </c>
      <c r="B391" s="13"/>
      <c r="C391" s="17"/>
      <c r="D391" t="s">
        <v>98</v>
      </c>
      <c r="H391" s="12">
        <v>-169.5</v>
      </c>
      <c r="AA391" s="12">
        <v>-169.5</v>
      </c>
    </row>
    <row r="392" spans="1:27" x14ac:dyDescent="0.3">
      <c r="A392" s="13">
        <v>45541</v>
      </c>
      <c r="C392" s="17">
        <v>18514</v>
      </c>
      <c r="D392" t="s">
        <v>317</v>
      </c>
      <c r="E392" s="34">
        <v>45505</v>
      </c>
      <c r="H392" s="12">
        <v>-0.5</v>
      </c>
      <c r="K392" s="12">
        <v>-0.5</v>
      </c>
    </row>
    <row r="393" spans="1:27" x14ac:dyDescent="0.3">
      <c r="A393" s="13">
        <v>45671</v>
      </c>
      <c r="C393" s="17">
        <v>18508</v>
      </c>
      <c r="D393" t="s">
        <v>520</v>
      </c>
      <c r="E393" s="34"/>
      <c r="H393" s="12">
        <v>-22</v>
      </c>
      <c r="K393" s="12">
        <v>-22</v>
      </c>
    </row>
    <row r="394" spans="1:27" x14ac:dyDescent="0.3">
      <c r="A394" s="13"/>
      <c r="C394" s="17"/>
      <c r="E394" s="34"/>
    </row>
    <row r="395" spans="1:27" x14ac:dyDescent="0.3">
      <c r="A395" s="13">
        <v>45719</v>
      </c>
      <c r="B395" s="13"/>
      <c r="C395" s="17">
        <v>460</v>
      </c>
      <c r="D395" t="s">
        <v>452</v>
      </c>
      <c r="H395" s="12">
        <v>-36</v>
      </c>
      <c r="R395" s="12">
        <v>-36</v>
      </c>
    </row>
    <row r="396" spans="1:27" x14ac:dyDescent="0.3">
      <c r="A396" s="13">
        <v>45722</v>
      </c>
      <c r="B396" s="13"/>
      <c r="C396" s="17"/>
      <c r="D396" t="s">
        <v>484</v>
      </c>
      <c r="H396" s="12">
        <v>-137.76</v>
      </c>
      <c r="O396" s="12">
        <v>-137.76</v>
      </c>
    </row>
    <row r="397" spans="1:27" x14ac:dyDescent="0.3">
      <c r="A397" s="13">
        <v>45726</v>
      </c>
      <c r="B397" s="13"/>
      <c r="C397" s="17">
        <v>466</v>
      </c>
      <c r="D397" t="s">
        <v>452</v>
      </c>
      <c r="H397" s="12">
        <v>-72</v>
      </c>
      <c r="R397" s="12">
        <v>-72</v>
      </c>
    </row>
    <row r="398" spans="1:27" x14ac:dyDescent="0.3">
      <c r="A398" s="13">
        <v>45733</v>
      </c>
      <c r="B398" s="13"/>
      <c r="C398" s="17">
        <v>476</v>
      </c>
      <c r="D398" t="s">
        <v>452</v>
      </c>
      <c r="H398" s="12">
        <v>-72</v>
      </c>
      <c r="R398" s="12">
        <v>-72</v>
      </c>
    </row>
    <row r="399" spans="1:27" x14ac:dyDescent="0.3">
      <c r="A399" s="13">
        <v>45719</v>
      </c>
      <c r="B399" s="13"/>
      <c r="C399" s="17">
        <v>1777</v>
      </c>
      <c r="D399" t="s">
        <v>80</v>
      </c>
      <c r="H399" s="12">
        <v>-44</v>
      </c>
      <c r="Q399" s="12">
        <v>-44</v>
      </c>
    </row>
    <row r="400" spans="1:27" x14ac:dyDescent="0.3">
      <c r="A400" s="13">
        <v>45734</v>
      </c>
      <c r="B400" s="13"/>
      <c r="C400" s="17"/>
      <c r="D400" t="s">
        <v>528</v>
      </c>
      <c r="H400" s="12">
        <v>-50</v>
      </c>
      <c r="Q400" s="12">
        <v>-50</v>
      </c>
    </row>
    <row r="401" spans="1:42" x14ac:dyDescent="0.3">
      <c r="A401" s="13"/>
      <c r="C401" s="17"/>
      <c r="E401" s="34"/>
      <c r="AN401" s="6"/>
      <c r="AO401" s="6"/>
    </row>
    <row r="402" spans="1:42" x14ac:dyDescent="0.3">
      <c r="H402" s="20"/>
    </row>
    <row r="403" spans="1:42" x14ac:dyDescent="0.3">
      <c r="B403" s="47" t="s">
        <v>101</v>
      </c>
      <c r="H403" s="20"/>
    </row>
    <row r="404" spans="1:42" x14ac:dyDescent="0.3">
      <c r="A404" s="13">
        <v>45412</v>
      </c>
      <c r="C404" s="17">
        <v>18468</v>
      </c>
      <c r="D404" t="s">
        <v>110</v>
      </c>
      <c r="E404" s="36">
        <v>45748</v>
      </c>
      <c r="F404" s="36"/>
      <c r="H404" s="20">
        <v>588</v>
      </c>
      <c r="J404" s="12">
        <v>100</v>
      </c>
      <c r="L404" s="12">
        <v>488</v>
      </c>
      <c r="AN404" s="6"/>
      <c r="AO404" s="6"/>
    </row>
    <row r="405" spans="1:42" x14ac:dyDescent="0.3">
      <c r="A405" s="13">
        <v>45600</v>
      </c>
      <c r="C405" s="17">
        <v>18540</v>
      </c>
      <c r="D405" t="s">
        <v>82</v>
      </c>
      <c r="E405" s="34">
        <v>45566</v>
      </c>
      <c r="F405" s="36"/>
      <c r="H405" s="12">
        <v>39</v>
      </c>
      <c r="K405" s="12">
        <v>39</v>
      </c>
      <c r="AN405" s="6"/>
      <c r="AO405" s="6"/>
    </row>
    <row r="406" spans="1:42" x14ac:dyDescent="0.3">
      <c r="A406" s="13">
        <v>45663</v>
      </c>
      <c r="B406" s="13"/>
      <c r="C406" s="17">
        <v>18558</v>
      </c>
      <c r="D406" t="s">
        <v>73</v>
      </c>
      <c r="E406" s="34">
        <v>45627</v>
      </c>
      <c r="G406"/>
      <c r="H406" s="12">
        <v>39</v>
      </c>
      <c r="K406" s="12">
        <v>39</v>
      </c>
      <c r="AN406" s="12"/>
      <c r="AO406" s="6"/>
      <c r="AP406" s="6"/>
    </row>
    <row r="407" spans="1:42" x14ac:dyDescent="0.3">
      <c r="A407" s="13">
        <v>45640</v>
      </c>
      <c r="B407" s="13"/>
      <c r="C407" s="17" t="s">
        <v>428</v>
      </c>
      <c r="D407" t="s">
        <v>424</v>
      </c>
      <c r="E407" s="34">
        <v>45778</v>
      </c>
      <c r="G407"/>
      <c r="H407" s="12">
        <v>135</v>
      </c>
      <c r="L407" s="12">
        <v>135</v>
      </c>
      <c r="AN407" s="12"/>
      <c r="AO407" s="6"/>
      <c r="AP407" s="6"/>
    </row>
    <row r="408" spans="1:42" x14ac:dyDescent="0.3">
      <c r="A408" s="13">
        <v>45657</v>
      </c>
      <c r="B408" s="13"/>
      <c r="C408" s="17" t="s">
        <v>429</v>
      </c>
      <c r="D408" t="s">
        <v>430</v>
      </c>
      <c r="E408" s="34">
        <v>45778</v>
      </c>
      <c r="G408"/>
      <c r="H408" s="12">
        <v>220</v>
      </c>
      <c r="J408" s="12">
        <v>100</v>
      </c>
      <c r="L408" s="12">
        <v>120</v>
      </c>
      <c r="AN408" s="12"/>
      <c r="AO408" s="6"/>
      <c r="AP408" s="6"/>
    </row>
    <row r="409" spans="1:42" x14ac:dyDescent="0.3">
      <c r="A409" s="13">
        <v>45657</v>
      </c>
      <c r="B409" s="13"/>
      <c r="C409" s="17" t="s">
        <v>431</v>
      </c>
      <c r="D409" t="s">
        <v>430</v>
      </c>
      <c r="E409" s="34">
        <v>45870</v>
      </c>
      <c r="G409"/>
      <c r="H409" s="12">
        <v>220</v>
      </c>
      <c r="J409" s="12">
        <v>100</v>
      </c>
      <c r="L409" s="12">
        <v>120</v>
      </c>
      <c r="AN409" s="12"/>
      <c r="AO409" s="6"/>
      <c r="AP409" s="6"/>
    </row>
    <row r="410" spans="1:42" x14ac:dyDescent="0.3">
      <c r="A410" s="13">
        <v>45665</v>
      </c>
      <c r="C410" s="17" t="s">
        <v>457</v>
      </c>
      <c r="D410" t="s">
        <v>458</v>
      </c>
      <c r="E410" s="34">
        <v>45717</v>
      </c>
      <c r="H410" s="12">
        <v>158</v>
      </c>
      <c r="L410" s="12">
        <v>158</v>
      </c>
      <c r="AN410" s="6"/>
      <c r="AO410" s="6"/>
    </row>
    <row r="411" spans="1:42" x14ac:dyDescent="0.3">
      <c r="A411" s="13">
        <v>45673</v>
      </c>
      <c r="C411" s="17" t="s">
        <v>459</v>
      </c>
      <c r="D411" t="s">
        <v>458</v>
      </c>
      <c r="E411" s="34">
        <v>45748</v>
      </c>
      <c r="H411" s="12">
        <v>190</v>
      </c>
      <c r="J411" s="12">
        <v>100</v>
      </c>
      <c r="L411" s="12">
        <v>90</v>
      </c>
      <c r="AN411" s="6"/>
      <c r="AO411" s="6"/>
    </row>
    <row r="412" spans="1:42" x14ac:dyDescent="0.3">
      <c r="A412" s="13">
        <v>45673</v>
      </c>
      <c r="C412" s="17" t="s">
        <v>460</v>
      </c>
      <c r="D412" t="s">
        <v>82</v>
      </c>
      <c r="E412" s="34">
        <v>45809</v>
      </c>
      <c r="H412" s="12">
        <v>56</v>
      </c>
      <c r="L412" s="12">
        <v>56</v>
      </c>
      <c r="AN412" s="6"/>
      <c r="AO412" s="6"/>
    </row>
    <row r="413" spans="1:42" x14ac:dyDescent="0.3">
      <c r="A413" s="13">
        <v>45673</v>
      </c>
      <c r="C413" s="17" t="s">
        <v>461</v>
      </c>
      <c r="D413" t="s">
        <v>82</v>
      </c>
      <c r="E413" s="34">
        <v>45870</v>
      </c>
      <c r="H413" s="12">
        <v>180</v>
      </c>
      <c r="L413" s="12">
        <v>180</v>
      </c>
      <c r="AN413" s="6"/>
      <c r="AO413" s="6"/>
    </row>
    <row r="414" spans="1:42" x14ac:dyDescent="0.3">
      <c r="A414" s="13">
        <v>45673</v>
      </c>
      <c r="C414" s="17" t="s">
        <v>462</v>
      </c>
      <c r="D414" t="s">
        <v>463</v>
      </c>
      <c r="E414" s="34">
        <v>45809</v>
      </c>
      <c r="H414" s="12">
        <v>512.5</v>
      </c>
      <c r="J414" s="12">
        <v>100</v>
      </c>
      <c r="L414" s="12">
        <v>412.5</v>
      </c>
      <c r="AN414" s="6"/>
      <c r="AO414" s="6"/>
    </row>
    <row r="415" spans="1:42" x14ac:dyDescent="0.3">
      <c r="A415" s="13">
        <v>45692</v>
      </c>
      <c r="C415" s="17" t="s">
        <v>465</v>
      </c>
      <c r="D415" t="s">
        <v>464</v>
      </c>
      <c r="E415" s="34">
        <v>45689</v>
      </c>
      <c r="H415" s="12">
        <v>4</v>
      </c>
      <c r="L415" s="12">
        <v>4</v>
      </c>
      <c r="AN415" s="6"/>
      <c r="AO415" s="6"/>
    </row>
    <row r="416" spans="1:42" x14ac:dyDescent="0.3">
      <c r="A416" s="13">
        <v>45700</v>
      </c>
      <c r="C416" s="17" t="s">
        <v>488</v>
      </c>
      <c r="D416" t="s">
        <v>489</v>
      </c>
      <c r="E416" s="34">
        <v>45658</v>
      </c>
      <c r="H416" s="12">
        <v>39</v>
      </c>
      <c r="K416" s="12">
        <v>39</v>
      </c>
      <c r="AN416" s="6"/>
      <c r="AO416" s="6"/>
    </row>
    <row r="417" spans="1:41" x14ac:dyDescent="0.3">
      <c r="A417" s="13">
        <v>45700</v>
      </c>
      <c r="C417" s="17" t="s">
        <v>490</v>
      </c>
      <c r="D417" t="s">
        <v>73</v>
      </c>
      <c r="E417" s="34">
        <v>45658</v>
      </c>
      <c r="H417" s="12">
        <v>39</v>
      </c>
      <c r="K417" s="12">
        <v>39</v>
      </c>
      <c r="AN417" s="6"/>
      <c r="AO417" s="6"/>
    </row>
    <row r="418" spans="1:41" x14ac:dyDescent="0.3">
      <c r="A418" s="13"/>
      <c r="C418" s="17"/>
      <c r="E418" s="34"/>
      <c r="AN418" s="6"/>
      <c r="AO418" s="6"/>
    </row>
    <row r="419" spans="1:41" x14ac:dyDescent="0.3">
      <c r="A419" s="13">
        <v>45720</v>
      </c>
      <c r="C419" s="17" t="s">
        <v>530</v>
      </c>
      <c r="D419" t="s">
        <v>523</v>
      </c>
      <c r="E419" s="34">
        <v>45717</v>
      </c>
      <c r="H419" s="12">
        <v>292</v>
      </c>
      <c r="J419" s="12">
        <v>100</v>
      </c>
      <c r="L419" s="12">
        <v>192</v>
      </c>
    </row>
    <row r="420" spans="1:41" x14ac:dyDescent="0.3">
      <c r="A420" s="13">
        <v>45720</v>
      </c>
      <c r="C420" s="17" t="s">
        <v>524</v>
      </c>
      <c r="D420" t="s">
        <v>525</v>
      </c>
      <c r="E420" s="34">
        <v>45778</v>
      </c>
      <c r="H420" s="12">
        <v>188</v>
      </c>
      <c r="L420" s="12">
        <v>188</v>
      </c>
    </row>
    <row r="421" spans="1:41" x14ac:dyDescent="0.3">
      <c r="A421" s="13">
        <v>45720</v>
      </c>
      <c r="C421" s="17" t="s">
        <v>526</v>
      </c>
      <c r="D421" t="s">
        <v>106</v>
      </c>
      <c r="E421" s="34">
        <v>45778</v>
      </c>
      <c r="H421" s="12">
        <v>180</v>
      </c>
      <c r="J421" s="12">
        <v>100</v>
      </c>
      <c r="L421" s="12">
        <v>180</v>
      </c>
    </row>
    <row r="422" spans="1:41" x14ac:dyDescent="0.3">
      <c r="A422" s="13">
        <v>45720</v>
      </c>
      <c r="C422" s="17" t="s">
        <v>527</v>
      </c>
      <c r="D422" t="s">
        <v>106</v>
      </c>
      <c r="E422" s="36">
        <v>46143</v>
      </c>
      <c r="H422" s="12">
        <v>196</v>
      </c>
      <c r="J422" s="12">
        <v>100</v>
      </c>
      <c r="L422" s="12">
        <v>196</v>
      </c>
    </row>
    <row r="423" spans="1:41" x14ac:dyDescent="0.3">
      <c r="A423" s="13">
        <v>45729</v>
      </c>
      <c r="C423" s="17" t="s">
        <v>531</v>
      </c>
      <c r="D423" t="s">
        <v>541</v>
      </c>
      <c r="E423" s="34">
        <v>45689</v>
      </c>
      <c r="H423" s="12">
        <v>22</v>
      </c>
      <c r="K423" s="12">
        <v>22</v>
      </c>
    </row>
    <row r="424" spans="1:41" x14ac:dyDescent="0.3">
      <c r="A424" s="13">
        <v>45729</v>
      </c>
      <c r="C424" s="17" t="s">
        <v>532</v>
      </c>
      <c r="D424" t="s">
        <v>81</v>
      </c>
      <c r="E424" s="34">
        <v>45689</v>
      </c>
      <c r="H424" s="12">
        <v>556</v>
      </c>
      <c r="K424" s="12">
        <v>556</v>
      </c>
      <c r="AN424" s="6"/>
      <c r="AO424" s="6"/>
    </row>
    <row r="425" spans="1:41" x14ac:dyDescent="0.3">
      <c r="A425" s="13">
        <v>45729</v>
      </c>
      <c r="C425" s="17" t="s">
        <v>533</v>
      </c>
      <c r="D425" t="s">
        <v>83</v>
      </c>
      <c r="E425" s="34">
        <v>45689</v>
      </c>
      <c r="H425" s="12">
        <v>104</v>
      </c>
      <c r="K425" s="12">
        <v>104</v>
      </c>
      <c r="AN425" s="6"/>
      <c r="AO425" s="6"/>
    </row>
    <row r="426" spans="1:41" x14ac:dyDescent="0.3">
      <c r="A426" s="13">
        <v>45729</v>
      </c>
      <c r="C426" s="17" t="s">
        <v>534</v>
      </c>
      <c r="D426" t="s">
        <v>303</v>
      </c>
      <c r="E426" s="34">
        <v>45689</v>
      </c>
      <c r="H426" s="12">
        <v>104</v>
      </c>
      <c r="K426" s="12">
        <v>104</v>
      </c>
      <c r="AN426" s="6"/>
      <c r="AO426" s="6"/>
    </row>
    <row r="427" spans="1:41" x14ac:dyDescent="0.3">
      <c r="A427" s="13">
        <v>45729</v>
      </c>
      <c r="C427" s="17" t="s">
        <v>535</v>
      </c>
      <c r="D427" t="s">
        <v>489</v>
      </c>
      <c r="E427" s="34">
        <v>45689</v>
      </c>
      <c r="H427" s="12">
        <v>78</v>
      </c>
      <c r="K427" s="12">
        <v>78</v>
      </c>
      <c r="AN427" s="6"/>
      <c r="AO427" s="6"/>
    </row>
    <row r="428" spans="1:41" x14ac:dyDescent="0.3">
      <c r="A428" s="13">
        <v>45729</v>
      </c>
      <c r="C428" s="17" t="s">
        <v>536</v>
      </c>
      <c r="D428" t="s">
        <v>542</v>
      </c>
      <c r="E428" s="34">
        <v>45689</v>
      </c>
      <c r="H428" s="12">
        <v>39</v>
      </c>
      <c r="K428" s="12">
        <v>39</v>
      </c>
      <c r="AN428" s="6"/>
      <c r="AO428" s="6"/>
    </row>
    <row r="429" spans="1:41" x14ac:dyDescent="0.3">
      <c r="A429" s="13">
        <v>45729</v>
      </c>
      <c r="C429" s="17" t="s">
        <v>537</v>
      </c>
      <c r="D429" t="s">
        <v>85</v>
      </c>
      <c r="E429" s="34">
        <v>45689</v>
      </c>
      <c r="H429" s="12">
        <v>216</v>
      </c>
      <c r="K429" s="12">
        <v>104</v>
      </c>
      <c r="L429" s="12">
        <v>112</v>
      </c>
      <c r="AN429" s="6"/>
      <c r="AO429" s="6"/>
    </row>
    <row r="430" spans="1:41" x14ac:dyDescent="0.3">
      <c r="A430" s="13">
        <v>45729</v>
      </c>
      <c r="C430" s="17" t="s">
        <v>538</v>
      </c>
      <c r="D430" t="s">
        <v>94</v>
      </c>
      <c r="E430" s="34">
        <v>45689</v>
      </c>
      <c r="H430" s="12">
        <v>26</v>
      </c>
      <c r="K430" s="12">
        <v>26</v>
      </c>
      <c r="AN430" s="6"/>
      <c r="AO430" s="6"/>
    </row>
    <row r="431" spans="1:41" x14ac:dyDescent="0.3">
      <c r="A431" s="13">
        <v>45729</v>
      </c>
      <c r="C431" s="17" t="s">
        <v>539</v>
      </c>
      <c r="D431" t="s">
        <v>82</v>
      </c>
      <c r="E431" s="34">
        <v>45689</v>
      </c>
      <c r="H431" s="12">
        <v>39</v>
      </c>
      <c r="K431" s="12">
        <v>39</v>
      </c>
      <c r="AN431" s="6"/>
      <c r="AO431" s="6"/>
    </row>
    <row r="432" spans="1:41" x14ac:dyDescent="0.3">
      <c r="A432" s="13">
        <v>45729</v>
      </c>
      <c r="C432" s="17" t="s">
        <v>540</v>
      </c>
      <c r="D432" t="s">
        <v>304</v>
      </c>
      <c r="E432" s="34">
        <v>45689</v>
      </c>
      <c r="H432" s="12">
        <v>73</v>
      </c>
      <c r="K432" s="12">
        <v>73</v>
      </c>
      <c r="AN432" s="6"/>
      <c r="AO432" s="6"/>
    </row>
    <row r="433" spans="3:41" x14ac:dyDescent="0.3">
      <c r="C433" s="17"/>
      <c r="AN433" s="6"/>
      <c r="AO433" s="6"/>
    </row>
    <row r="434" spans="3:41" x14ac:dyDescent="0.3">
      <c r="AN434" s="6"/>
      <c r="AO434" s="6"/>
    </row>
    <row r="435" spans="3:41" x14ac:dyDescent="0.3">
      <c r="AN435" s="6"/>
      <c r="AO435" s="6"/>
    </row>
    <row r="436" spans="3:41" x14ac:dyDescent="0.3">
      <c r="AN436" s="6"/>
      <c r="AO436" s="6"/>
    </row>
    <row r="437" spans="3:41" x14ac:dyDescent="0.3">
      <c r="AN437" s="6"/>
      <c r="AO437" s="6"/>
    </row>
    <row r="438" spans="3:41" x14ac:dyDescent="0.3">
      <c r="AN438" s="6"/>
      <c r="AO438" s="6"/>
    </row>
    <row r="439" spans="3:41" x14ac:dyDescent="0.3">
      <c r="AN439" s="6"/>
      <c r="AO439" s="6"/>
    </row>
    <row r="440" spans="3:41" x14ac:dyDescent="0.3">
      <c r="AN440" s="6"/>
      <c r="AO440" s="6"/>
    </row>
    <row r="441" spans="3:41" x14ac:dyDescent="0.3">
      <c r="AN441" s="6"/>
      <c r="AO441" s="6"/>
    </row>
    <row r="442" spans="3:41" x14ac:dyDescent="0.3">
      <c r="AN442" s="6"/>
      <c r="AO442" s="6"/>
    </row>
    <row r="443" spans="3:41" x14ac:dyDescent="0.3">
      <c r="AN443" s="6"/>
      <c r="AO443" s="6"/>
    </row>
    <row r="444" spans="3:41" x14ac:dyDescent="0.3">
      <c r="AN444" s="6"/>
      <c r="AO444" s="6"/>
    </row>
    <row r="445" spans="3:41" x14ac:dyDescent="0.3">
      <c r="AN445" s="6"/>
      <c r="AO445" s="6"/>
    </row>
    <row r="446" spans="3:41" x14ac:dyDescent="0.3">
      <c r="AN446" s="6"/>
      <c r="AO446" s="6"/>
    </row>
    <row r="447" spans="3:41" x14ac:dyDescent="0.3">
      <c r="AN447" s="6"/>
      <c r="AO447" s="6"/>
    </row>
    <row r="448" spans="3:41" x14ac:dyDescent="0.3">
      <c r="AN448" s="6"/>
      <c r="AO448" s="6"/>
    </row>
    <row r="449" spans="40:41" x14ac:dyDescent="0.3">
      <c r="AN449" s="6"/>
      <c r="AO449" s="6"/>
    </row>
    <row r="450" spans="40:41" x14ac:dyDescent="0.3">
      <c r="AN450" s="6"/>
      <c r="AO450" s="6"/>
    </row>
    <row r="451" spans="40:41" x14ac:dyDescent="0.3">
      <c r="AN451" s="6"/>
      <c r="AO451" s="6"/>
    </row>
    <row r="452" spans="40:41" x14ac:dyDescent="0.3">
      <c r="AN452" s="6"/>
      <c r="AO452" s="6"/>
    </row>
    <row r="453" spans="40:41" x14ac:dyDescent="0.3">
      <c r="AN453" s="6"/>
      <c r="AO453" s="6"/>
    </row>
    <row r="454" spans="40:41" x14ac:dyDescent="0.3">
      <c r="AN454" s="6"/>
      <c r="AO454" s="6"/>
    </row>
    <row r="455" spans="40:41" x14ac:dyDescent="0.3">
      <c r="AN455" s="6"/>
      <c r="AO455" s="6"/>
    </row>
    <row r="456" spans="40:41" x14ac:dyDescent="0.3">
      <c r="AN456" s="6"/>
      <c r="AO456" s="6"/>
    </row>
    <row r="457" spans="40:41" x14ac:dyDescent="0.3">
      <c r="AN457" s="6"/>
      <c r="AO457" s="6"/>
    </row>
    <row r="458" spans="40:41" x14ac:dyDescent="0.3">
      <c r="AN458" s="6"/>
      <c r="AO458" s="6"/>
    </row>
    <row r="459" spans="40:41" x14ac:dyDescent="0.3">
      <c r="AN459" s="6"/>
      <c r="AO459" s="6"/>
    </row>
    <row r="460" spans="40:41" x14ac:dyDescent="0.3">
      <c r="AN460" s="6"/>
      <c r="AO460" s="6"/>
    </row>
    <row r="461" spans="40:41" x14ac:dyDescent="0.3">
      <c r="AN461" s="6"/>
      <c r="AO461" s="6"/>
    </row>
    <row r="462" spans="40:41" x14ac:dyDescent="0.3">
      <c r="AN462" s="6"/>
      <c r="AO462" s="6"/>
    </row>
    <row r="463" spans="40:41" x14ac:dyDescent="0.3">
      <c r="AN463" s="6"/>
      <c r="AO463" s="6"/>
    </row>
    <row r="464" spans="40:41" x14ac:dyDescent="0.3">
      <c r="AN464" s="6"/>
      <c r="AO464" s="6"/>
    </row>
    <row r="465" spans="40:41" x14ac:dyDescent="0.3">
      <c r="AN465" s="6"/>
      <c r="AO465" s="6"/>
    </row>
    <row r="466" spans="40:41" x14ac:dyDescent="0.3">
      <c r="AN466" s="6"/>
      <c r="AO466" s="6"/>
    </row>
    <row r="467" spans="40:41" x14ac:dyDescent="0.3">
      <c r="AN467" s="6"/>
      <c r="AO467" s="6"/>
    </row>
    <row r="468" spans="40:41" x14ac:dyDescent="0.3">
      <c r="AN468" s="6"/>
      <c r="AO468" s="6"/>
    </row>
    <row r="469" spans="40:41" x14ac:dyDescent="0.3">
      <c r="AN469" s="6"/>
      <c r="AO469" s="6"/>
    </row>
    <row r="470" spans="40:41" x14ac:dyDescent="0.3">
      <c r="AN470" s="6"/>
      <c r="AO470" s="6"/>
    </row>
    <row r="471" spans="40:41" x14ac:dyDescent="0.3">
      <c r="AN471" s="6"/>
      <c r="AO471" s="6"/>
    </row>
    <row r="472" spans="40:41" x14ac:dyDescent="0.3">
      <c r="AN472" s="6"/>
      <c r="AO472" s="6"/>
    </row>
    <row r="473" spans="40:41" x14ac:dyDescent="0.3">
      <c r="AN473" s="6"/>
      <c r="AO473" s="6"/>
    </row>
    <row r="474" spans="40:41" x14ac:dyDescent="0.3">
      <c r="AN474" s="6"/>
      <c r="AO474" s="6"/>
    </row>
    <row r="475" spans="40:41" x14ac:dyDescent="0.3">
      <c r="AN475" s="6"/>
      <c r="AO475" s="6"/>
    </row>
    <row r="476" spans="40:41" x14ac:dyDescent="0.3">
      <c r="AN476" s="6"/>
      <c r="AO476" s="6"/>
    </row>
    <row r="477" spans="40:41" x14ac:dyDescent="0.3">
      <c r="AN477" s="6"/>
      <c r="AO477" s="6"/>
    </row>
    <row r="478" spans="40:41" x14ac:dyDescent="0.3">
      <c r="AN478" s="6"/>
      <c r="AO478" s="6"/>
    </row>
    <row r="479" spans="40:41" x14ac:dyDescent="0.3">
      <c r="AN479" s="6"/>
      <c r="AO479" s="6"/>
    </row>
    <row r="480" spans="40:41" x14ac:dyDescent="0.3">
      <c r="AN480" s="6"/>
      <c r="AO480" s="6"/>
    </row>
    <row r="481" spans="40:41" x14ac:dyDescent="0.3">
      <c r="AN481" s="6"/>
      <c r="AO481" s="6"/>
    </row>
  </sheetData>
  <sortState xmlns:xlrd2="http://schemas.microsoft.com/office/spreadsheetml/2017/richdata2" ref="A377:AQ396">
    <sortCondition ref="A377:A396"/>
  </sortState>
  <mergeCells count="10">
    <mergeCell ref="G8:H8"/>
    <mergeCell ref="K8:L8"/>
    <mergeCell ref="O8:S8"/>
    <mergeCell ref="U8:V8"/>
    <mergeCell ref="AC8:AE8"/>
    <mergeCell ref="AJ8:AM8"/>
    <mergeCell ref="AL9:AM9"/>
    <mergeCell ref="AN9:AO9"/>
    <mergeCell ref="O7:V7"/>
    <mergeCell ref="AC7:AH7"/>
  </mergeCells>
  <phoneticPr fontId="10" type="noConversion"/>
  <pageMargins left="0.7" right="0.7" top="0.75" bottom="0.75" header="0.3" footer="0.3"/>
  <ignoredErrors>
    <ignoredError sqref="I65 I186" formula="1"/>
    <ignoredError sqref="AN11:AO11" formulaRange="1"/>
  </ignoredError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67B84-DDDE-4A71-AF92-8FC55A14C282}">
  <dimension ref="A1:G96"/>
  <sheetViews>
    <sheetView topLeftCell="A6" workbookViewId="0">
      <selection activeCell="J90" sqref="J90"/>
    </sheetView>
  </sheetViews>
  <sheetFormatPr defaultColWidth="8.77734375" defaultRowHeight="14.4" x14ac:dyDescent="0.3"/>
  <cols>
    <col min="4" max="4" width="15.6640625" customWidth="1"/>
    <col min="5" max="6" width="9.44140625" customWidth="1"/>
  </cols>
  <sheetData>
    <row r="1" spans="1:6" x14ac:dyDescent="0.3">
      <c r="A1" s="22" t="s">
        <v>543</v>
      </c>
    </row>
    <row r="2" spans="1:6" x14ac:dyDescent="0.3">
      <c r="A2" s="22" t="s">
        <v>544</v>
      </c>
    </row>
    <row r="3" spans="1:6" x14ac:dyDescent="0.3">
      <c r="A3" s="22"/>
    </row>
    <row r="4" spans="1:6" x14ac:dyDescent="0.3">
      <c r="A4" s="22" t="s">
        <v>610</v>
      </c>
    </row>
    <row r="5" spans="1:6" x14ac:dyDescent="0.3">
      <c r="E5" s="1" t="s">
        <v>579</v>
      </c>
      <c r="F5" s="68" t="s">
        <v>545</v>
      </c>
    </row>
    <row r="6" spans="1:6" x14ac:dyDescent="0.3">
      <c r="E6" s="95" t="s">
        <v>546</v>
      </c>
      <c r="F6" s="95"/>
    </row>
    <row r="7" spans="1:6" ht="17.399999999999999" x14ac:dyDescent="0.35">
      <c r="A7" s="70" t="s">
        <v>547</v>
      </c>
      <c r="E7" s="77"/>
    </row>
    <row r="8" spans="1:6" x14ac:dyDescent="0.3">
      <c r="A8" s="1" t="s">
        <v>548</v>
      </c>
      <c r="E8" s="78"/>
    </row>
    <row r="9" spans="1:6" x14ac:dyDescent="0.3">
      <c r="B9" t="s">
        <v>549</v>
      </c>
      <c r="E9" s="78">
        <f>SUM(Transactions!$K$367)</f>
        <v>12948</v>
      </c>
      <c r="F9" s="21">
        <v>12199.5</v>
      </c>
    </row>
    <row r="10" spans="1:6" x14ac:dyDescent="0.3">
      <c r="B10" t="s">
        <v>550</v>
      </c>
      <c r="E10" s="78">
        <f>SUM(Transactions!$L$367)</f>
        <v>3871</v>
      </c>
      <c r="F10" s="21">
        <v>2687.5</v>
      </c>
    </row>
    <row r="11" spans="1:6" x14ac:dyDescent="0.3">
      <c r="E11" s="78"/>
    </row>
    <row r="12" spans="1:6" x14ac:dyDescent="0.3">
      <c r="A12" s="1" t="s">
        <v>551</v>
      </c>
      <c r="E12" s="78"/>
    </row>
    <row r="13" spans="1:6" ht="16.2" x14ac:dyDescent="0.3">
      <c r="B13" t="s">
        <v>608</v>
      </c>
      <c r="E13" s="78">
        <f>SUM(Transactions!$AL$367:$AM$367)</f>
        <v>2079.84</v>
      </c>
      <c r="F13" s="67">
        <v>624.12</v>
      </c>
    </row>
    <row r="14" spans="1:6" x14ac:dyDescent="0.3">
      <c r="B14" t="s">
        <v>40</v>
      </c>
      <c r="E14" s="78">
        <v>0</v>
      </c>
      <c r="F14">
        <v>0</v>
      </c>
    </row>
    <row r="15" spans="1:6" x14ac:dyDescent="0.3">
      <c r="B15" t="s">
        <v>58</v>
      </c>
      <c r="E15" s="78">
        <f>SUM(Transactions!$AJ$367:$AK$367)</f>
        <v>135</v>
      </c>
      <c r="F15" s="67">
        <v>125</v>
      </c>
    </row>
    <row r="16" spans="1:6" x14ac:dyDescent="0.3">
      <c r="B16" t="s">
        <v>552</v>
      </c>
      <c r="E16" s="78">
        <v>0</v>
      </c>
      <c r="F16" s="21">
        <v>0</v>
      </c>
    </row>
    <row r="17" spans="1:6" x14ac:dyDescent="0.3">
      <c r="B17" t="s">
        <v>580</v>
      </c>
      <c r="E17" s="78">
        <f>SUM(Transactions!$J$367)</f>
        <v>550</v>
      </c>
      <c r="F17" s="21">
        <v>0</v>
      </c>
    </row>
    <row r="18" spans="1:6" x14ac:dyDescent="0.3">
      <c r="A18" s="1" t="s">
        <v>553</v>
      </c>
      <c r="E18" s="78"/>
    </row>
    <row r="19" spans="1:6" x14ac:dyDescent="0.3">
      <c r="B19" t="s">
        <v>554</v>
      </c>
      <c r="E19" s="78">
        <f>SUM(Transactions!$N$367)</f>
        <v>343.22</v>
      </c>
      <c r="F19" s="21">
        <v>145.84</v>
      </c>
    </row>
    <row r="20" spans="1:6" ht="15" thickBot="1" x14ac:dyDescent="0.35">
      <c r="E20" s="78"/>
    </row>
    <row r="21" spans="1:6" ht="18" thickBot="1" x14ac:dyDescent="0.4">
      <c r="A21" s="70" t="s">
        <v>555</v>
      </c>
      <c r="E21" s="72">
        <f>SUM(E9:E20)</f>
        <v>19927.060000000001</v>
      </c>
      <c r="F21" s="73">
        <f>SUM(F9:F20)</f>
        <v>15781.960000000001</v>
      </c>
    </row>
    <row r="22" spans="1:6" ht="17.399999999999999" x14ac:dyDescent="0.35">
      <c r="A22" s="70"/>
      <c r="E22" s="79"/>
    </row>
    <row r="23" spans="1:6" ht="17.399999999999999" x14ac:dyDescent="0.35">
      <c r="A23" s="70"/>
      <c r="E23" s="78"/>
    </row>
    <row r="24" spans="1:6" ht="17.399999999999999" x14ac:dyDescent="0.35">
      <c r="A24" s="70" t="s">
        <v>556</v>
      </c>
      <c r="E24" s="78"/>
    </row>
    <row r="25" spans="1:6" x14ac:dyDescent="0.3">
      <c r="A25" s="1" t="s">
        <v>6</v>
      </c>
      <c r="E25" s="78"/>
    </row>
    <row r="26" spans="1:6" ht="16.2" x14ac:dyDescent="0.3">
      <c r="B26" t="s">
        <v>581</v>
      </c>
      <c r="E26" s="78">
        <v>3416.14</v>
      </c>
      <c r="F26" s="21">
        <v>2712.59</v>
      </c>
    </row>
    <row r="27" spans="1:6" ht="16.2" x14ac:dyDescent="0.3">
      <c r="B27" t="s">
        <v>582</v>
      </c>
      <c r="E27" s="78">
        <v>7357.3399999999983</v>
      </c>
      <c r="F27" s="21">
        <v>4920.6899999999996</v>
      </c>
    </row>
    <row r="28" spans="1:6" ht="16.2" x14ac:dyDescent="0.3">
      <c r="B28" t="s">
        <v>583</v>
      </c>
      <c r="E28" s="78">
        <v>3992.0699999999997</v>
      </c>
      <c r="F28" s="21">
        <v>4098.8100000000004</v>
      </c>
    </row>
    <row r="29" spans="1:6" x14ac:dyDescent="0.3">
      <c r="B29" t="s">
        <v>584</v>
      </c>
      <c r="E29" s="78">
        <v>319.36</v>
      </c>
      <c r="F29" s="21">
        <v>311.55</v>
      </c>
    </row>
    <row r="30" spans="1:6" x14ac:dyDescent="0.3">
      <c r="B30" t="s">
        <v>48</v>
      </c>
      <c r="E30" s="78">
        <v>299.39999999999998</v>
      </c>
      <c r="F30" s="21">
        <v>331.3</v>
      </c>
    </row>
    <row r="31" spans="1:6" x14ac:dyDescent="0.3">
      <c r="B31" t="s">
        <v>557</v>
      </c>
      <c r="E31" s="78">
        <v>0</v>
      </c>
      <c r="F31" s="21">
        <v>0</v>
      </c>
    </row>
    <row r="32" spans="1:6" x14ac:dyDescent="0.3">
      <c r="B32" t="s">
        <v>49</v>
      </c>
      <c r="E32" s="78">
        <v>0</v>
      </c>
      <c r="F32" s="21">
        <v>0</v>
      </c>
    </row>
    <row r="33" spans="1:6" x14ac:dyDescent="0.3">
      <c r="B33" t="s">
        <v>50</v>
      </c>
      <c r="E33" s="78">
        <v>1237.08</v>
      </c>
      <c r="F33" s="21">
        <v>1087.02</v>
      </c>
    </row>
    <row r="34" spans="1:6" ht="16.2" x14ac:dyDescent="0.3">
      <c r="B34" t="s">
        <v>599</v>
      </c>
      <c r="E34" s="78">
        <v>48.269999999999996</v>
      </c>
      <c r="F34" s="21">
        <v>0</v>
      </c>
    </row>
    <row r="35" spans="1:6" ht="16.2" x14ac:dyDescent="0.3">
      <c r="B35" t="s">
        <v>585</v>
      </c>
      <c r="E35" s="78">
        <v>207.5</v>
      </c>
      <c r="F35" s="21">
        <v>0</v>
      </c>
    </row>
    <row r="36" spans="1:6" x14ac:dyDescent="0.3">
      <c r="B36" t="s">
        <v>586</v>
      </c>
      <c r="E36" s="78">
        <v>0</v>
      </c>
      <c r="F36" s="21">
        <v>400</v>
      </c>
    </row>
    <row r="37" spans="1:6" x14ac:dyDescent="0.3">
      <c r="B37" t="s">
        <v>558</v>
      </c>
      <c r="E37" s="78">
        <v>0</v>
      </c>
      <c r="F37" s="21">
        <v>0</v>
      </c>
    </row>
    <row r="38" spans="1:6" x14ac:dyDescent="0.3">
      <c r="E38" s="78"/>
    </row>
    <row r="39" spans="1:6" x14ac:dyDescent="0.3">
      <c r="A39" s="1" t="s">
        <v>7</v>
      </c>
      <c r="E39" s="78"/>
    </row>
    <row r="40" spans="1:6" x14ac:dyDescent="0.3">
      <c r="B40" t="s">
        <v>559</v>
      </c>
      <c r="E40" s="78">
        <v>60.4</v>
      </c>
      <c r="F40" s="21">
        <v>63.2</v>
      </c>
    </row>
    <row r="41" spans="1:6" x14ac:dyDescent="0.3">
      <c r="B41" t="s">
        <v>13</v>
      </c>
      <c r="E41" s="78">
        <v>8.4</v>
      </c>
      <c r="F41" s="21">
        <v>0</v>
      </c>
    </row>
    <row r="42" spans="1:6" x14ac:dyDescent="0.3">
      <c r="B42" t="s">
        <v>560</v>
      </c>
      <c r="E42" s="78">
        <v>0</v>
      </c>
      <c r="F42" s="21">
        <v>0</v>
      </c>
    </row>
    <row r="43" spans="1:6" x14ac:dyDescent="0.3">
      <c r="B43" t="s">
        <v>587</v>
      </c>
      <c r="E43" s="78">
        <v>80.400000000000006</v>
      </c>
      <c r="F43" s="21">
        <v>72</v>
      </c>
    </row>
    <row r="44" spans="1:6" ht="16.2" x14ac:dyDescent="0.3">
      <c r="B44" t="s">
        <v>588</v>
      </c>
      <c r="E44" s="78">
        <v>762.74</v>
      </c>
      <c r="F44" s="21">
        <v>449.74</v>
      </c>
    </row>
    <row r="45" spans="1:6" x14ac:dyDescent="0.3">
      <c r="B45" t="s">
        <v>116</v>
      </c>
      <c r="E45" s="78">
        <v>195</v>
      </c>
      <c r="F45" s="21">
        <v>0</v>
      </c>
    </row>
    <row r="46" spans="1:6" x14ac:dyDescent="0.3">
      <c r="B46" t="s">
        <v>561</v>
      </c>
      <c r="E46" s="78">
        <v>0</v>
      </c>
      <c r="F46" s="21">
        <v>0</v>
      </c>
    </row>
    <row r="47" spans="1:6" x14ac:dyDescent="0.3">
      <c r="A47" s="1" t="s">
        <v>562</v>
      </c>
      <c r="E47" s="78"/>
    </row>
    <row r="48" spans="1:6" ht="16.2" x14ac:dyDescent="0.3">
      <c r="B48" t="s">
        <v>589</v>
      </c>
      <c r="E48" s="78">
        <v>346.99</v>
      </c>
      <c r="F48" s="78">
        <v>0</v>
      </c>
    </row>
    <row r="49" spans="1:7" x14ac:dyDescent="0.3">
      <c r="B49" t="s">
        <v>590</v>
      </c>
      <c r="E49" s="78">
        <v>0</v>
      </c>
      <c r="F49" s="78">
        <v>0</v>
      </c>
    </row>
    <row r="50" spans="1:7" ht="15" thickBot="1" x14ac:dyDescent="0.35">
      <c r="E50" s="78"/>
    </row>
    <row r="51" spans="1:7" ht="18" thickBot="1" x14ac:dyDescent="0.4">
      <c r="A51" s="70" t="s">
        <v>563</v>
      </c>
      <c r="E51" s="72">
        <f>SUM(E26:E50)</f>
        <v>18331.090000000007</v>
      </c>
      <c r="F51" s="72">
        <f>SUM(F26:F50)</f>
        <v>14446.9</v>
      </c>
    </row>
    <row r="52" spans="1:7" x14ac:dyDescent="0.3">
      <c r="E52" s="78"/>
    </row>
    <row r="53" spans="1:7" ht="17.399999999999999" x14ac:dyDescent="0.35">
      <c r="A53" s="70" t="s">
        <v>564</v>
      </c>
      <c r="C53" s="71"/>
      <c r="D53" s="71"/>
      <c r="E53" s="80">
        <f>SUM(E21-E51)</f>
        <v>1595.9699999999939</v>
      </c>
      <c r="F53" s="80">
        <f>SUM(F21-F51)</f>
        <v>1335.0600000000013</v>
      </c>
    </row>
    <row r="54" spans="1:7" x14ac:dyDescent="0.3">
      <c r="E54" s="78"/>
    </row>
    <row r="55" spans="1:7" x14ac:dyDescent="0.3">
      <c r="A55" s="1" t="s">
        <v>565</v>
      </c>
      <c r="E55" s="21">
        <v>22964.81</v>
      </c>
      <c r="F55" s="21">
        <v>21629.75</v>
      </c>
    </row>
    <row r="56" spans="1:7" ht="15" thickBot="1" x14ac:dyDescent="0.35">
      <c r="E56" s="78"/>
      <c r="F56" s="78"/>
    </row>
    <row r="57" spans="1:7" ht="15" thickBot="1" x14ac:dyDescent="0.35">
      <c r="A57" s="1" t="s">
        <v>566</v>
      </c>
      <c r="E57" s="72">
        <v>24560.779999999984</v>
      </c>
      <c r="F57" s="72">
        <f>SUM(F53:F56)</f>
        <v>22964.81</v>
      </c>
      <c r="G57" s="12"/>
    </row>
    <row r="58" spans="1:7" x14ac:dyDescent="0.3">
      <c r="E58" s="78"/>
    </row>
    <row r="59" spans="1:7" x14ac:dyDescent="0.3">
      <c r="A59" s="1" t="s">
        <v>162</v>
      </c>
      <c r="E59" s="78"/>
    </row>
    <row r="60" spans="1:7" x14ac:dyDescent="0.3">
      <c r="A60">
        <v>1</v>
      </c>
      <c r="B60" t="s">
        <v>591</v>
      </c>
      <c r="E60" s="78"/>
    </row>
    <row r="61" spans="1:7" x14ac:dyDescent="0.3">
      <c r="B61" t="s">
        <v>592</v>
      </c>
      <c r="E61" s="78"/>
    </row>
    <row r="62" spans="1:7" x14ac:dyDescent="0.3">
      <c r="B62" t="s">
        <v>593</v>
      </c>
      <c r="E62" s="78"/>
    </row>
    <row r="63" spans="1:7" x14ac:dyDescent="0.3">
      <c r="A63">
        <v>2</v>
      </c>
      <c r="B63" t="s">
        <v>601</v>
      </c>
      <c r="E63" s="78"/>
    </row>
    <row r="64" spans="1:7" x14ac:dyDescent="0.3">
      <c r="A64">
        <v>3</v>
      </c>
      <c r="B64" t="s">
        <v>594</v>
      </c>
      <c r="E64" s="78"/>
    </row>
    <row r="65" spans="1:6" x14ac:dyDescent="0.3">
      <c r="A65">
        <v>4</v>
      </c>
      <c r="B65" t="s">
        <v>600</v>
      </c>
      <c r="E65" s="78"/>
    </row>
    <row r="66" spans="1:6" x14ac:dyDescent="0.3">
      <c r="A66">
        <v>5</v>
      </c>
      <c r="B66" t="s">
        <v>595</v>
      </c>
      <c r="E66" s="78"/>
    </row>
    <row r="67" spans="1:6" x14ac:dyDescent="0.3">
      <c r="A67">
        <v>6</v>
      </c>
      <c r="B67" t="s">
        <v>609</v>
      </c>
      <c r="E67" s="78"/>
    </row>
    <row r="68" spans="1:6" x14ac:dyDescent="0.3">
      <c r="A68">
        <v>7</v>
      </c>
      <c r="B68" t="s">
        <v>596</v>
      </c>
      <c r="E68" s="78"/>
    </row>
    <row r="69" spans="1:6" x14ac:dyDescent="0.3">
      <c r="A69">
        <v>8</v>
      </c>
      <c r="B69" t="s">
        <v>597</v>
      </c>
      <c r="E69" s="78"/>
    </row>
    <row r="70" spans="1:6" x14ac:dyDescent="0.3">
      <c r="A70">
        <v>9</v>
      </c>
      <c r="B70" t="s">
        <v>598</v>
      </c>
      <c r="E70" s="78"/>
    </row>
    <row r="72" spans="1:6" x14ac:dyDescent="0.3">
      <c r="A72" s="1" t="s">
        <v>567</v>
      </c>
    </row>
    <row r="74" spans="1:6" ht="17.399999999999999" x14ac:dyDescent="0.35">
      <c r="A74" s="70" t="s">
        <v>568</v>
      </c>
      <c r="E74" s="1" t="s">
        <v>579</v>
      </c>
      <c r="F74" s="69" t="s">
        <v>545</v>
      </c>
    </row>
    <row r="75" spans="1:6" x14ac:dyDescent="0.3">
      <c r="A75" s="1" t="s">
        <v>569</v>
      </c>
    </row>
    <row r="76" spans="1:6" x14ac:dyDescent="0.3">
      <c r="B76" t="s">
        <v>570</v>
      </c>
      <c r="E76" s="21">
        <v>19531.77</v>
      </c>
      <c r="F76" s="21">
        <v>13194.7</v>
      </c>
    </row>
    <row r="77" spans="1:6" x14ac:dyDescent="0.3">
      <c r="B77" t="s">
        <v>571</v>
      </c>
      <c r="E77" s="21">
        <v>5029.0100000000029</v>
      </c>
      <c r="F77" s="21">
        <v>9770.11</v>
      </c>
    </row>
    <row r="78" spans="1:6" x14ac:dyDescent="0.3">
      <c r="E78" s="74">
        <f>SUM(E76:E77)</f>
        <v>24560.780000000002</v>
      </c>
      <c r="F78" s="74">
        <v>22964.81</v>
      </c>
    </row>
    <row r="80" spans="1:6" x14ac:dyDescent="0.3">
      <c r="A80" s="1" t="s">
        <v>572</v>
      </c>
    </row>
    <row r="81" spans="1:7" ht="16.2" x14ac:dyDescent="0.3">
      <c r="B81" t="s">
        <v>603</v>
      </c>
      <c r="E81" s="21">
        <v>78</v>
      </c>
      <c r="F81" s="21">
        <v>1818.5</v>
      </c>
      <c r="G81" s="75"/>
    </row>
    <row r="82" spans="1:7" ht="16.2" x14ac:dyDescent="0.3">
      <c r="B82" t="s">
        <v>604</v>
      </c>
      <c r="E82" s="21">
        <v>0</v>
      </c>
      <c r="F82" s="21">
        <v>50</v>
      </c>
      <c r="G82" s="75"/>
    </row>
    <row r="83" spans="1:7" ht="16.2" x14ac:dyDescent="0.3">
      <c r="G83" s="76"/>
    </row>
    <row r="84" spans="1:7" ht="16.2" x14ac:dyDescent="0.3">
      <c r="A84" s="1" t="s">
        <v>573</v>
      </c>
      <c r="G84" s="76"/>
    </row>
    <row r="85" spans="1:7" ht="16.2" x14ac:dyDescent="0.3">
      <c r="B85" t="s">
        <v>606</v>
      </c>
      <c r="E85" s="21">
        <v>987.5</v>
      </c>
      <c r="F85" s="21">
        <v>461</v>
      </c>
      <c r="G85" s="75"/>
    </row>
    <row r="86" spans="1:7" ht="16.2" x14ac:dyDescent="0.3">
      <c r="B86" t="s">
        <v>605</v>
      </c>
      <c r="E86" s="21">
        <v>169.5</v>
      </c>
      <c r="F86" s="21">
        <v>32</v>
      </c>
      <c r="G86" s="75"/>
    </row>
    <row r="87" spans="1:7" ht="16.2" x14ac:dyDescent="0.3">
      <c r="B87" t="s">
        <v>607</v>
      </c>
      <c r="E87" s="21">
        <v>22.5</v>
      </c>
      <c r="F87" s="21">
        <v>0</v>
      </c>
      <c r="G87" s="75"/>
    </row>
    <row r="89" spans="1:7" ht="17.399999999999999" x14ac:dyDescent="0.35">
      <c r="A89" s="70" t="s">
        <v>574</v>
      </c>
    </row>
    <row r="90" spans="1:7" x14ac:dyDescent="0.3">
      <c r="B90" t="s">
        <v>575</v>
      </c>
    </row>
    <row r="91" spans="1:7" x14ac:dyDescent="0.3">
      <c r="B91" t="s">
        <v>617</v>
      </c>
    </row>
    <row r="92" spans="1:7" x14ac:dyDescent="0.3">
      <c r="B92" t="s">
        <v>576</v>
      </c>
    </row>
    <row r="93" spans="1:7" x14ac:dyDescent="0.3">
      <c r="B93" t="s">
        <v>577</v>
      </c>
    </row>
    <row r="94" spans="1:7" x14ac:dyDescent="0.3">
      <c r="B94" t="s">
        <v>578</v>
      </c>
    </row>
    <row r="95" spans="1:7" x14ac:dyDescent="0.3">
      <c r="B95" t="s">
        <v>616</v>
      </c>
    </row>
    <row r="96" spans="1:7" x14ac:dyDescent="0.3">
      <c r="A96" s="1"/>
    </row>
  </sheetData>
  <mergeCells count="1">
    <mergeCell ref="E6:F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Transactions</vt:lpstr>
      <vt:lpstr>Year 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 Sanderson</dc:creator>
  <cp:lastModifiedBy>Sally Brazier</cp:lastModifiedBy>
  <cp:lastPrinted>2024-07-04T09:34:11Z</cp:lastPrinted>
  <dcterms:created xsi:type="dcterms:W3CDTF">2024-03-14T16:24:34Z</dcterms:created>
  <dcterms:modified xsi:type="dcterms:W3CDTF">2026-01-05T19:11:41Z</dcterms:modified>
</cp:coreProperties>
</file>